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 activeTab="1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asignavimai'!$A$1:$L$109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2" i="3" l="1"/>
  <c r="S89" i="3"/>
  <c r="S86" i="3"/>
  <c r="S83" i="3"/>
  <c r="S76" i="3"/>
  <c r="S73" i="3"/>
  <c r="S70" i="3"/>
  <c r="S63" i="3"/>
  <c r="S56" i="3"/>
  <c r="S43" i="3"/>
  <c r="S37" i="3"/>
  <c r="S31" i="3"/>
  <c r="S25" i="3"/>
  <c r="S19" i="3"/>
  <c r="H101" i="3" l="1"/>
  <c r="I101" i="3"/>
  <c r="J101" i="3"/>
  <c r="K101" i="3"/>
  <c r="G101" i="3"/>
  <c r="G100" i="3"/>
  <c r="H93" i="3"/>
  <c r="I93" i="3"/>
  <c r="J93" i="3"/>
  <c r="K93" i="3"/>
  <c r="H94" i="3"/>
  <c r="I94" i="3"/>
  <c r="J94" i="3"/>
  <c r="K94" i="3"/>
  <c r="H95" i="3"/>
  <c r="I95" i="3"/>
  <c r="J95" i="3"/>
  <c r="K95" i="3"/>
  <c r="G95" i="3"/>
  <c r="G93" i="3"/>
  <c r="K92" i="3"/>
  <c r="J92" i="3"/>
  <c r="I92" i="3"/>
  <c r="H92" i="3"/>
  <c r="G92" i="3"/>
  <c r="K89" i="3"/>
  <c r="J89" i="3"/>
  <c r="I89" i="3"/>
  <c r="H89" i="3"/>
  <c r="G89" i="3"/>
  <c r="K86" i="3"/>
  <c r="J86" i="3"/>
  <c r="I86" i="3"/>
  <c r="H86" i="3"/>
  <c r="G86" i="3"/>
  <c r="H83" i="3"/>
  <c r="I83" i="3"/>
  <c r="J83" i="3"/>
  <c r="K83" i="3"/>
  <c r="G83" i="3"/>
  <c r="H77" i="3"/>
  <c r="I77" i="3"/>
  <c r="J77" i="3"/>
  <c r="K77" i="3"/>
  <c r="H78" i="3"/>
  <c r="I78" i="3"/>
  <c r="J78" i="3"/>
  <c r="K78" i="3"/>
  <c r="G77" i="3"/>
  <c r="K76" i="3"/>
  <c r="J76" i="3"/>
  <c r="I76" i="3"/>
  <c r="H76" i="3"/>
  <c r="G76" i="3"/>
  <c r="H73" i="3"/>
  <c r="I73" i="3"/>
  <c r="J73" i="3"/>
  <c r="K73" i="3"/>
  <c r="G73" i="3"/>
  <c r="K70" i="3"/>
  <c r="J70" i="3"/>
  <c r="I70" i="3"/>
  <c r="H70" i="3"/>
  <c r="G70" i="3"/>
  <c r="H63" i="3"/>
  <c r="I63" i="3"/>
  <c r="J63" i="3"/>
  <c r="K63" i="3"/>
  <c r="G63" i="3"/>
  <c r="H56" i="3"/>
  <c r="I56" i="3"/>
  <c r="J56" i="3"/>
  <c r="K56" i="3"/>
  <c r="G56" i="3"/>
  <c r="H45" i="3"/>
  <c r="I45" i="3"/>
  <c r="J45" i="3"/>
  <c r="K45" i="3"/>
  <c r="H44" i="3"/>
  <c r="I44" i="3"/>
  <c r="J44" i="3"/>
  <c r="K44" i="3"/>
  <c r="G44" i="3"/>
  <c r="K43" i="3"/>
  <c r="J43" i="3"/>
  <c r="I43" i="3"/>
  <c r="H43" i="3"/>
  <c r="G43" i="3"/>
  <c r="K37" i="3"/>
  <c r="J37" i="3"/>
  <c r="I37" i="3"/>
  <c r="H37" i="3"/>
  <c r="G37" i="3"/>
  <c r="K31" i="3"/>
  <c r="J31" i="3"/>
  <c r="I31" i="3"/>
  <c r="H31" i="3"/>
  <c r="G31" i="3"/>
  <c r="H25" i="3"/>
  <c r="I25" i="3"/>
  <c r="J25" i="3"/>
  <c r="K25" i="3"/>
  <c r="G25" i="3"/>
  <c r="H19" i="3"/>
  <c r="I19" i="3"/>
  <c r="J19" i="3"/>
  <c r="K19" i="3"/>
  <c r="G19" i="3"/>
  <c r="F58" i="4" l="1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A54" i="4"/>
  <c r="B53" i="4"/>
  <c r="F52" i="4"/>
  <c r="E52" i="4"/>
  <c r="D52" i="4"/>
  <c r="C52" i="4"/>
  <c r="B52" i="4"/>
  <c r="A52" i="4"/>
  <c r="B51" i="4"/>
  <c r="F50" i="4"/>
  <c r="E50" i="4"/>
  <c r="D50" i="4"/>
  <c r="C50" i="4"/>
  <c r="B50" i="4"/>
  <c r="F49" i="4"/>
  <c r="E49" i="4"/>
  <c r="D49" i="4"/>
  <c r="C49" i="4"/>
  <c r="B49" i="4"/>
  <c r="F48" i="4"/>
  <c r="E48" i="4"/>
  <c r="D48" i="4"/>
  <c r="C48" i="4"/>
  <c r="B48" i="4"/>
  <c r="F47" i="4"/>
  <c r="E47" i="4"/>
  <c r="D47" i="4"/>
  <c r="C47" i="4"/>
  <c r="B47" i="4"/>
  <c r="A48" i="4"/>
  <c r="A49" i="4"/>
  <c r="A50" i="4"/>
  <c r="A47" i="4"/>
  <c r="B46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A43" i="4"/>
  <c r="A44" i="4"/>
  <c r="A45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9" i="4"/>
  <c r="A20" i="4"/>
  <c r="A18" i="4"/>
  <c r="B17" i="4"/>
  <c r="B13" i="4"/>
  <c r="C13" i="4"/>
  <c r="D13" i="4"/>
  <c r="E13" i="4"/>
  <c r="F13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A14" i="4"/>
  <c r="A15" i="4"/>
  <c r="A16" i="4"/>
  <c r="A13" i="4"/>
  <c r="B12" i="4"/>
  <c r="B10" i="4"/>
  <c r="C10" i="4"/>
  <c r="D10" i="4"/>
  <c r="E10" i="4"/>
  <c r="F10" i="4"/>
  <c r="B11" i="4"/>
  <c r="C11" i="4"/>
  <c r="D11" i="4"/>
  <c r="E11" i="4"/>
  <c r="F11" i="4"/>
  <c r="A11" i="4"/>
  <c r="A10" i="4"/>
  <c r="B9" i="4"/>
  <c r="G102" i="3" l="1"/>
  <c r="H100" i="3"/>
  <c r="I100" i="3"/>
  <c r="J100" i="3"/>
  <c r="K100" i="3"/>
  <c r="H102" i="3"/>
  <c r="I102" i="3"/>
  <c r="J102" i="3"/>
  <c r="K102" i="3"/>
  <c r="G45" i="3" l="1"/>
  <c r="G78" i="3" l="1"/>
  <c r="B64" i="4"/>
  <c r="C64" i="4"/>
  <c r="D64" i="4"/>
  <c r="E64" i="4"/>
  <c r="F64" i="4"/>
  <c r="A64" i="4"/>
  <c r="B63" i="4"/>
  <c r="B62" i="4"/>
  <c r="C62" i="4"/>
  <c r="D62" i="4"/>
  <c r="E62" i="4"/>
  <c r="F62" i="4"/>
  <c r="A62" i="4"/>
  <c r="B61" i="4"/>
  <c r="B59" i="4"/>
  <c r="B60" i="4"/>
  <c r="C60" i="4"/>
  <c r="D60" i="4"/>
  <c r="E60" i="4"/>
  <c r="F60" i="4"/>
  <c r="A60" i="4"/>
  <c r="I103" i="3" l="1"/>
  <c r="K103" i="3"/>
  <c r="J103" i="3"/>
  <c r="G103" i="3"/>
  <c r="G108" i="3" s="1"/>
  <c r="H103" i="3"/>
  <c r="K106" i="3" l="1"/>
  <c r="J106" i="3"/>
  <c r="I106" i="3"/>
  <c r="H106" i="3"/>
  <c r="G106" i="3"/>
  <c r="K105" i="3"/>
  <c r="J105" i="3"/>
  <c r="I105" i="3"/>
  <c r="H105" i="3"/>
  <c r="G94" i="3" l="1"/>
  <c r="G105" i="3"/>
  <c r="G109" i="3" l="1"/>
  <c r="J109" i="3"/>
  <c r="H109" i="3"/>
  <c r="I109" i="3"/>
  <c r="K109" i="3"/>
  <c r="K108" i="3" l="1"/>
  <c r="J108" i="3"/>
  <c r="I108" i="3"/>
  <c r="H108" i="3"/>
</calcChain>
</file>

<file path=xl/sharedStrings.xml><?xml version="1.0" encoding="utf-8"?>
<sst xmlns="http://schemas.openxmlformats.org/spreadsheetml/2006/main" count="538" uniqueCount="173">
  <si>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</si>
  <si>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</si>
  <si>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</si>
  <si>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</si>
  <si>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</si>
  <si>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</si>
  <si>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</si>
  <si>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</si>
  <si>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</si>
  <si>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</si>
  <si>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</si>
  <si>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</si>
  <si>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</si>
  <si>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</si>
  <si>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</si>
  <si>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</si>
  <si>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</si>
  <si>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</si>
  <si>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</si>
  <si>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</si>
  <si>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</si>
  <si>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</si>
  <si>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</si>
  <si>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</si>
  <si>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</si>
  <si>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</si>
  <si>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</si>
  <si>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</si>
  <si>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</si>
  <si>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</si>
  <si>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</si>
  <si>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</si>
  <si>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</si>
  <si>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</si>
  <si>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</si>
  <si>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</si>
  <si>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</si>
  <si>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</si>
  <si>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</si>
  <si>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</si>
  <si>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</si>
  <si>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</si>
  <si>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</si>
  <si>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</si>
  <si>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</si>
  <si>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</si>
  <si>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</si>
  <si>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</si>
  <si>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</si>
  <si>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</si>
  <si>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</si>
  <si>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</si>
  <si>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</si>
  <si>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</si>
  <si>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</si>
  <si>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</si>
  <si>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</si>
  <si>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</si>
  <si>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</si>
  <si>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</si>
  <si>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</si>
  <si>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</si>
  <si>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</si>
  <si>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</si>
  <si>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</si>
  <si>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</si>
  <si>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</si>
  <si>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</si>
  <si>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</si>
  <si>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</si>
  <si>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</si>
  <si>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</si>
  <si>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</si>
  <si>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</si>
  <si>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</si>
  <si>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</si>
  <si>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</si>
  <si>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</si>
  <si>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</si>
  <si>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</si>
  <si>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</si>
  <si>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</si>
  <si>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</si>
  <si>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</si>
  <si>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</si>
  <si>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</si>
  <si>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</si>
  <si>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</si>
  <si>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</si>
  <si>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</si>
  <si>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</si>
  <si>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</si>
  <si>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</si>
  <si>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</si>
  <si>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</si>
  <si>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</si>
  <si>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</si>
  <si>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</si>
  <si>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</si>
  <si>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</si>
  <si>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</si>
  <si>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</si>
  <si>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</si>
  <si>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</si>
  <si>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</si>
  <si>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</si>
  <si>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</si>
  <si>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</si>
  <si>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</si>
  <si>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</si>
  <si>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</si>
  <si>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</si>
  <si>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</si>
  <si>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</si>
  <si>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</si>
  <si>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</si>
  <si>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</si>
  <si>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</si>
  <si>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</si>
  <si>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</si>
  <si>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</si>
  <si>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</si>
  <si>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</si>
  <si>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</si>
  <si>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</si>
  <si>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</si>
  <si>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</si>
  <si>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</si>
  <si>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</si>
  <si>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</si>
  <si>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</si>
  <si>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</si>
  <si>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</si>
  <si>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</si>
  <si>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</si>
  <si>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</si>
  <si>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</si>
  <si>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</si>
  <si>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</si>
  <si>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</si>
  <si>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</si>
  <si>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</si>
  <si>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</si>
  <si>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</si>
  <si>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</si>
  <si>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</si>
  <si>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</si>
  <si>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</si>
  <si>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</si>
  <si>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</si>
  <si>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</si>
  <si>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</si>
  <si>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</si>
  <si>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</si>
  <si>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</si>
  <si>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</si>
  <si>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</si>
  <si>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</si>
  <si>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</si>
  <si>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</si>
  <si>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</si>
  <si>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</si>
  <si>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</si>
  <si>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</si>
  <si>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</si>
  <si>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</si>
  <si>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t xml:space="preserve">                 Plungės rajono savivaldybės 2023–2025 metų </t>
  </si>
  <si>
    <t xml:space="preserve">                 strateginio veiklos plano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</si>
  <si>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</si>
  <si>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</si>
  <si>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                                                             Plungės rajono savivaldybės 2023–2025 metų </t>
  </si>
  <si>
    <t xml:space="preserve">                                                         strateginio veiklos plano</t>
  </si>
  <si>
    <t xml:space="preserve">                                  2.6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</si>
</sst>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9"/>
  <sheetViews>
    <sheetView zoomScaleNormal="100" workbookViewId="0">
      <pane ySplit="7" topLeftCell="A50" activePane="bottomLeft" state="frozen"/>
      <selection pane="bottomLeft" activeCell="A5" sqref="A5:R5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9.28515625" style="1" customWidth="1"/>
    <col min="7" max="7" width="14.7109375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19.8554687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 x14ac:dyDescent="0.2">
      <c r="J1" s="22" t="s">
        <v>166</v>
      </c>
    </row>
    <row r="2" spans="1:19" x14ac:dyDescent="0.2">
      <c r="J2" s="119" t="s">
        <v>167</v>
      </c>
      <c r="K2" s="119"/>
      <c r="L2" s="119"/>
    </row>
    <row r="3" spans="1:19" x14ac:dyDescent="0.2">
      <c r="J3" s="120" t="s">
        <v>37</v>
      </c>
      <c r="K3" s="120"/>
    </row>
    <row r="4" spans="1:19" x14ac:dyDescent="0.2">
      <c r="J4" s="118"/>
      <c r="K4" s="118"/>
    </row>
    <row r="5" spans="1:19" ht="36.75" customHeight="1" x14ac:dyDescent="0.2">
      <c r="A5" s="232" t="s">
        <v>168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92"/>
    </row>
    <row r="6" spans="1:19" ht="32.25" customHeight="1" x14ac:dyDescent="0.2">
      <c r="A6" s="192" t="s">
        <v>12</v>
      </c>
      <c r="B6" s="192" t="s">
        <v>150</v>
      </c>
      <c r="C6" s="192" t="s">
        <v>13</v>
      </c>
      <c r="D6" s="192" t="s">
        <v>14</v>
      </c>
      <c r="E6" s="192" t="s">
        <v>6</v>
      </c>
      <c r="F6" s="192" t="s">
        <v>151</v>
      </c>
      <c r="G6" s="204" t="s">
        <v>164</v>
      </c>
      <c r="H6" s="192" t="s">
        <v>152</v>
      </c>
      <c r="I6" s="192" t="s">
        <v>153</v>
      </c>
      <c r="J6" s="192" t="s">
        <v>154</v>
      </c>
      <c r="K6" s="192" t="s">
        <v>155</v>
      </c>
      <c r="L6" s="192" t="s">
        <v>156</v>
      </c>
      <c r="M6" s="205" t="s">
        <v>10</v>
      </c>
      <c r="N6" s="205" t="s">
        <v>157</v>
      </c>
      <c r="O6" s="205"/>
      <c r="P6" s="207" t="s">
        <v>158</v>
      </c>
      <c r="Q6" s="208"/>
      <c r="R6" s="209"/>
      <c r="S6" s="202" t="s">
        <v>28</v>
      </c>
    </row>
    <row r="7" spans="1:19" ht="18" customHeight="1" x14ac:dyDescent="0.2">
      <c r="A7" s="193"/>
      <c r="B7" s="193"/>
      <c r="C7" s="193"/>
      <c r="D7" s="193"/>
      <c r="E7" s="193"/>
      <c r="F7" s="193"/>
      <c r="G7" s="192"/>
      <c r="H7" s="193"/>
      <c r="I7" s="193"/>
      <c r="J7" s="193"/>
      <c r="K7" s="193"/>
      <c r="L7" s="193"/>
      <c r="M7" s="206"/>
      <c r="N7" s="98" t="s">
        <v>1</v>
      </c>
      <c r="O7" s="98" t="s">
        <v>15</v>
      </c>
      <c r="P7" s="97">
        <v>2023</v>
      </c>
      <c r="Q7" s="97">
        <v>2024</v>
      </c>
      <c r="R7" s="97">
        <v>2025</v>
      </c>
      <c r="S7" s="203"/>
    </row>
    <row r="8" spans="1:19" x14ac:dyDescent="0.2">
      <c r="A8" s="99">
        <v>1</v>
      </c>
      <c r="B8" s="99">
        <v>2</v>
      </c>
      <c r="C8" s="99">
        <v>3</v>
      </c>
      <c r="D8" s="99">
        <v>4</v>
      </c>
      <c r="E8" s="99">
        <v>5</v>
      </c>
      <c r="F8" s="99">
        <v>6</v>
      </c>
      <c r="G8" s="99">
        <v>7</v>
      </c>
      <c r="H8" s="99">
        <v>8</v>
      </c>
      <c r="I8" s="99">
        <v>9</v>
      </c>
      <c r="J8" s="99">
        <v>10</v>
      </c>
      <c r="K8" s="99">
        <v>11</v>
      </c>
      <c r="L8" s="99">
        <v>12</v>
      </c>
      <c r="M8" s="90"/>
      <c r="N8" s="23"/>
      <c r="O8" s="23"/>
      <c r="P8" s="90"/>
      <c r="Q8" s="90"/>
      <c r="R8" s="90"/>
      <c r="S8" s="100">
        <v>13</v>
      </c>
    </row>
    <row r="9" spans="1:19" ht="18" customHeight="1" x14ac:dyDescent="0.2">
      <c r="A9" s="24" t="s">
        <v>0</v>
      </c>
      <c r="B9" s="159" t="s">
        <v>38</v>
      </c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60"/>
      <c r="S9" s="93"/>
    </row>
    <row r="10" spans="1:19" ht="51" x14ac:dyDescent="0.2">
      <c r="A10" s="189" t="s">
        <v>0</v>
      </c>
      <c r="B10" s="161" t="s">
        <v>0</v>
      </c>
      <c r="C10" s="163" t="s">
        <v>39</v>
      </c>
      <c r="D10" s="163"/>
      <c r="E10" s="163"/>
      <c r="F10" s="165" t="s">
        <v>83</v>
      </c>
      <c r="G10" s="194"/>
      <c r="H10" s="195"/>
      <c r="I10" s="195"/>
      <c r="J10" s="195"/>
      <c r="K10" s="195"/>
      <c r="L10" s="166" t="s">
        <v>148</v>
      </c>
      <c r="M10" s="33" t="s">
        <v>40</v>
      </c>
      <c r="N10" s="33" t="s">
        <v>142</v>
      </c>
      <c r="O10" s="34" t="s">
        <v>17</v>
      </c>
      <c r="P10" s="34">
        <v>15</v>
      </c>
      <c r="Q10" s="34">
        <v>17</v>
      </c>
      <c r="R10" s="25">
        <v>20</v>
      </c>
      <c r="S10" s="93"/>
    </row>
    <row r="11" spans="1:19" ht="26.25" customHeight="1" x14ac:dyDescent="0.2">
      <c r="A11" s="190"/>
      <c r="B11" s="162"/>
      <c r="C11" s="164"/>
      <c r="D11" s="164"/>
      <c r="E11" s="164"/>
      <c r="F11" s="165"/>
      <c r="G11" s="196"/>
      <c r="H11" s="197"/>
      <c r="I11" s="197"/>
      <c r="J11" s="197"/>
      <c r="K11" s="197"/>
      <c r="L11" s="167"/>
      <c r="M11" s="33" t="s">
        <v>41</v>
      </c>
      <c r="N11" s="33" t="s">
        <v>42</v>
      </c>
      <c r="O11" s="34" t="s">
        <v>17</v>
      </c>
      <c r="P11" s="25">
        <v>2</v>
      </c>
      <c r="Q11" s="25">
        <v>3</v>
      </c>
      <c r="R11" s="25">
        <v>3</v>
      </c>
      <c r="S11" s="93"/>
    </row>
    <row r="12" spans="1:19" ht="39" customHeight="1" x14ac:dyDescent="0.2">
      <c r="A12" s="190"/>
      <c r="B12" s="168" t="s">
        <v>0</v>
      </c>
      <c r="C12" s="155" t="s">
        <v>0</v>
      </c>
      <c r="D12" s="137" t="s">
        <v>46</v>
      </c>
      <c r="E12" s="138"/>
      <c r="F12" s="143" t="s">
        <v>70</v>
      </c>
      <c r="G12" s="139"/>
      <c r="H12" s="140"/>
      <c r="I12" s="140"/>
      <c r="J12" s="140"/>
      <c r="K12" s="140"/>
      <c r="L12" s="149" t="s">
        <v>24</v>
      </c>
      <c r="M12" s="54" t="s">
        <v>120</v>
      </c>
      <c r="N12" s="45" t="s">
        <v>139</v>
      </c>
      <c r="O12" s="5" t="s">
        <v>35</v>
      </c>
      <c r="P12" s="5">
        <v>1</v>
      </c>
      <c r="Q12" s="5">
        <v>1</v>
      </c>
      <c r="R12" s="5">
        <v>1</v>
      </c>
      <c r="S12" s="93"/>
    </row>
    <row r="13" spans="1:19" ht="25.5" x14ac:dyDescent="0.2">
      <c r="A13" s="190"/>
      <c r="B13" s="169"/>
      <c r="C13" s="156"/>
      <c r="D13" s="141"/>
      <c r="E13" s="142"/>
      <c r="F13" s="144"/>
      <c r="G13" s="153"/>
      <c r="H13" s="154"/>
      <c r="I13" s="154"/>
      <c r="J13" s="154"/>
      <c r="K13" s="154"/>
      <c r="L13" s="150"/>
      <c r="M13" s="54" t="s">
        <v>121</v>
      </c>
      <c r="N13" s="45" t="s">
        <v>44</v>
      </c>
      <c r="O13" s="5" t="s">
        <v>18</v>
      </c>
      <c r="P13" s="5">
        <v>30</v>
      </c>
      <c r="Q13" s="5">
        <v>35</v>
      </c>
      <c r="R13" s="5">
        <v>40</v>
      </c>
      <c r="S13" s="93"/>
    </row>
    <row r="14" spans="1:19" ht="25.5" x14ac:dyDescent="0.2">
      <c r="A14" s="190"/>
      <c r="B14" s="169"/>
      <c r="C14" s="156"/>
      <c r="D14" s="141"/>
      <c r="E14" s="142"/>
      <c r="F14" s="144"/>
      <c r="G14" s="153"/>
      <c r="H14" s="154"/>
      <c r="I14" s="154"/>
      <c r="J14" s="154"/>
      <c r="K14" s="154"/>
      <c r="L14" s="150"/>
      <c r="M14" s="54" t="s">
        <v>122</v>
      </c>
      <c r="N14" s="45" t="s">
        <v>45</v>
      </c>
      <c r="O14" s="5" t="s">
        <v>18</v>
      </c>
      <c r="P14" s="5">
        <v>1</v>
      </c>
      <c r="Q14" s="5">
        <v>2</v>
      </c>
      <c r="R14" s="5">
        <v>2</v>
      </c>
      <c r="S14" s="93"/>
    </row>
    <row r="15" spans="1:19" ht="25.5" x14ac:dyDescent="0.2">
      <c r="A15" s="190"/>
      <c r="B15" s="169"/>
      <c r="C15" s="156"/>
      <c r="D15" s="141"/>
      <c r="E15" s="142"/>
      <c r="F15" s="144"/>
      <c r="G15" s="153"/>
      <c r="H15" s="154"/>
      <c r="I15" s="154"/>
      <c r="J15" s="154"/>
      <c r="K15" s="154"/>
      <c r="L15" s="150"/>
      <c r="M15" s="54" t="s">
        <v>123</v>
      </c>
      <c r="N15" s="45" t="s">
        <v>43</v>
      </c>
      <c r="O15" s="5" t="s">
        <v>18</v>
      </c>
      <c r="P15" s="5">
        <v>20</v>
      </c>
      <c r="Q15" s="5">
        <v>20</v>
      </c>
      <c r="R15" s="5">
        <v>20</v>
      </c>
      <c r="S15" s="93"/>
    </row>
    <row r="16" spans="1:19" ht="15" customHeight="1" x14ac:dyDescent="0.2">
      <c r="A16" s="190"/>
      <c r="B16" s="169"/>
      <c r="C16" s="121" t="s">
        <v>0</v>
      </c>
      <c r="D16" s="48">
        <v>191123266</v>
      </c>
      <c r="E16" s="49" t="s">
        <v>20</v>
      </c>
      <c r="F16" s="26" t="s">
        <v>24</v>
      </c>
      <c r="G16" s="9">
        <v>634.70000000000005</v>
      </c>
      <c r="H16" s="9">
        <v>1077.8</v>
      </c>
      <c r="I16" s="9">
        <v>723.3</v>
      </c>
      <c r="J16" s="9">
        <v>1185.5999999999999</v>
      </c>
      <c r="K16" s="9">
        <v>1304.0999999999999</v>
      </c>
      <c r="L16" s="27" t="s">
        <v>24</v>
      </c>
      <c r="M16" s="42"/>
      <c r="N16" s="43"/>
      <c r="O16" s="44"/>
      <c r="P16" s="46"/>
      <c r="Q16" s="46"/>
      <c r="R16" s="47"/>
      <c r="S16" s="93"/>
    </row>
    <row r="17" spans="1:24" ht="15" customHeight="1" x14ac:dyDescent="0.2">
      <c r="A17" s="190"/>
      <c r="B17" s="169"/>
      <c r="C17" s="121"/>
      <c r="D17" s="48">
        <v>191123266</v>
      </c>
      <c r="E17" s="49" t="s">
        <v>23</v>
      </c>
      <c r="F17" s="26" t="s">
        <v>24</v>
      </c>
      <c r="G17" s="9">
        <v>64</v>
      </c>
      <c r="H17" s="9">
        <v>60</v>
      </c>
      <c r="I17" s="9">
        <v>60</v>
      </c>
      <c r="J17" s="9">
        <v>66</v>
      </c>
      <c r="K17" s="9">
        <v>73</v>
      </c>
      <c r="L17" s="27" t="s">
        <v>24</v>
      </c>
      <c r="M17" s="42"/>
      <c r="N17" s="43"/>
      <c r="O17" s="44"/>
      <c r="P17" s="46"/>
      <c r="Q17" s="46"/>
      <c r="R17" s="47"/>
      <c r="S17" s="93"/>
      <c r="U17" s="80"/>
      <c r="V17" s="80"/>
      <c r="W17" s="80"/>
      <c r="X17" s="80"/>
    </row>
    <row r="18" spans="1:24" ht="15" customHeight="1" x14ac:dyDescent="0.2">
      <c r="A18" s="190"/>
      <c r="B18" s="169"/>
      <c r="C18" s="121"/>
      <c r="D18" s="107">
        <v>191123266</v>
      </c>
      <c r="E18" s="109" t="s">
        <v>165</v>
      </c>
      <c r="F18" s="108" t="s">
        <v>24</v>
      </c>
      <c r="G18" s="9">
        <v>2</v>
      </c>
      <c r="H18" s="9"/>
      <c r="I18" s="9"/>
      <c r="J18" s="9"/>
      <c r="K18" s="9"/>
      <c r="L18" s="27"/>
      <c r="M18" s="42"/>
      <c r="N18" s="43"/>
      <c r="O18" s="44"/>
      <c r="P18" s="46"/>
      <c r="Q18" s="46"/>
      <c r="R18" s="47"/>
      <c r="S18" s="93"/>
      <c r="U18" s="80"/>
      <c r="V18" s="80"/>
      <c r="W18" s="80"/>
      <c r="X18" s="80"/>
    </row>
    <row r="19" spans="1:24" x14ac:dyDescent="0.2">
      <c r="A19" s="190"/>
      <c r="B19" s="169"/>
      <c r="C19" s="121"/>
      <c r="D19" s="123" t="s">
        <v>26</v>
      </c>
      <c r="E19" s="124"/>
      <c r="F19" s="125"/>
      <c r="G19" s="28">
        <f>SUM(G16:G18)</f>
        <v>700.7</v>
      </c>
      <c r="H19" s="28">
        <f t="shared" ref="H19:K19" si="0">SUM(H16:H18)</f>
        <v>1137.8</v>
      </c>
      <c r="I19" s="28">
        <f t="shared" si="0"/>
        <v>783.3</v>
      </c>
      <c r="J19" s="28">
        <f t="shared" si="0"/>
        <v>1251.5999999999999</v>
      </c>
      <c r="K19" s="28">
        <f t="shared" si="0"/>
        <v>1377.1</v>
      </c>
      <c r="L19" s="14" t="s">
        <v>24</v>
      </c>
      <c r="M19" s="29" t="s">
        <v>24</v>
      </c>
      <c r="N19" s="29" t="s">
        <v>24</v>
      </c>
      <c r="O19" s="29" t="s">
        <v>24</v>
      </c>
      <c r="P19" s="29" t="s">
        <v>24</v>
      </c>
      <c r="Q19" s="29" t="s">
        <v>24</v>
      </c>
      <c r="R19" s="29" t="s">
        <v>24</v>
      </c>
      <c r="S19" s="96">
        <f>(I19-G19)/G19</f>
        <v>0.11788211788211775</v>
      </c>
    </row>
    <row r="20" spans="1:24" ht="25.5" x14ac:dyDescent="0.2">
      <c r="A20" s="190"/>
      <c r="B20" s="169"/>
      <c r="C20" s="151" t="s">
        <v>16</v>
      </c>
      <c r="D20" s="137" t="s">
        <v>47</v>
      </c>
      <c r="E20" s="138"/>
      <c r="F20" s="143" t="s">
        <v>70</v>
      </c>
      <c r="G20" s="139"/>
      <c r="H20" s="140"/>
      <c r="I20" s="140"/>
      <c r="J20" s="140"/>
      <c r="K20" s="140"/>
      <c r="L20" s="149" t="s">
        <v>24</v>
      </c>
      <c r="M20" s="54" t="s">
        <v>144</v>
      </c>
      <c r="N20" s="45" t="s">
        <v>44</v>
      </c>
      <c r="O20" s="5" t="s">
        <v>18</v>
      </c>
      <c r="P20" s="5">
        <v>2</v>
      </c>
      <c r="Q20" s="5">
        <v>3</v>
      </c>
      <c r="R20" s="5">
        <v>3</v>
      </c>
      <c r="S20" s="93"/>
      <c r="T20" s="80"/>
    </row>
    <row r="21" spans="1:24" ht="25.5" x14ac:dyDescent="0.2">
      <c r="A21" s="190"/>
      <c r="B21" s="169"/>
      <c r="C21" s="152"/>
      <c r="D21" s="141"/>
      <c r="E21" s="142"/>
      <c r="F21" s="144"/>
      <c r="G21" s="153"/>
      <c r="H21" s="154"/>
      <c r="I21" s="154"/>
      <c r="J21" s="154"/>
      <c r="K21" s="154"/>
      <c r="L21" s="150"/>
      <c r="M21" s="54" t="s">
        <v>128</v>
      </c>
      <c r="N21" s="45" t="s">
        <v>45</v>
      </c>
      <c r="O21" s="5" t="s">
        <v>18</v>
      </c>
      <c r="P21" s="5">
        <v>1</v>
      </c>
      <c r="Q21" s="5">
        <v>1</v>
      </c>
      <c r="R21" s="5">
        <v>1</v>
      </c>
      <c r="S21" s="93"/>
    </row>
    <row r="22" spans="1:24" ht="25.5" x14ac:dyDescent="0.2">
      <c r="A22" s="190"/>
      <c r="B22" s="169"/>
      <c r="C22" s="152"/>
      <c r="D22" s="141"/>
      <c r="E22" s="142"/>
      <c r="F22" s="144"/>
      <c r="G22" s="153"/>
      <c r="H22" s="154"/>
      <c r="I22" s="154"/>
      <c r="J22" s="154"/>
      <c r="K22" s="154"/>
      <c r="L22" s="150"/>
      <c r="M22" s="54" t="s">
        <v>129</v>
      </c>
      <c r="N22" s="45" t="s">
        <v>43</v>
      </c>
      <c r="O22" s="5" t="s">
        <v>18</v>
      </c>
      <c r="P22" s="5">
        <v>9</v>
      </c>
      <c r="Q22" s="5">
        <v>10</v>
      </c>
      <c r="R22" s="5">
        <v>10</v>
      </c>
      <c r="S22" s="93"/>
    </row>
    <row r="23" spans="1:24" ht="15" customHeight="1" x14ac:dyDescent="0.2">
      <c r="A23" s="190"/>
      <c r="B23" s="169"/>
      <c r="C23" s="121" t="s">
        <v>16</v>
      </c>
      <c r="D23" s="48">
        <v>300580531</v>
      </c>
      <c r="E23" s="49" t="s">
        <v>20</v>
      </c>
      <c r="F23" s="26" t="s">
        <v>24</v>
      </c>
      <c r="G23" s="9">
        <v>121.9</v>
      </c>
      <c r="H23" s="9">
        <v>154.19999999999999</v>
      </c>
      <c r="I23" s="9">
        <v>126.7</v>
      </c>
      <c r="J23" s="9">
        <v>161.9</v>
      </c>
      <c r="K23" s="9">
        <v>170</v>
      </c>
      <c r="L23" s="27" t="s">
        <v>24</v>
      </c>
      <c r="M23" s="42"/>
      <c r="N23" s="43"/>
      <c r="O23" s="44"/>
      <c r="P23" s="46"/>
      <c r="Q23" s="46"/>
      <c r="R23" s="47"/>
      <c r="S23" s="93"/>
    </row>
    <row r="24" spans="1:24" ht="15" customHeight="1" x14ac:dyDescent="0.2">
      <c r="A24" s="190"/>
      <c r="B24" s="169"/>
      <c r="C24" s="121"/>
      <c r="D24" s="48">
        <v>300580531</v>
      </c>
      <c r="E24" s="49" t="s">
        <v>23</v>
      </c>
      <c r="F24" s="26" t="s">
        <v>24</v>
      </c>
      <c r="G24" s="9">
        <v>0.9</v>
      </c>
      <c r="H24" s="9">
        <v>0.6</v>
      </c>
      <c r="I24" s="9">
        <v>0.6</v>
      </c>
      <c r="J24" s="9">
        <v>0.7</v>
      </c>
      <c r="K24" s="9">
        <v>0.8</v>
      </c>
      <c r="L24" s="27" t="s">
        <v>24</v>
      </c>
      <c r="M24" s="42"/>
      <c r="N24" s="43"/>
      <c r="O24" s="44"/>
      <c r="P24" s="46"/>
      <c r="Q24" s="46"/>
      <c r="R24" s="47"/>
      <c r="S24" s="93"/>
    </row>
    <row r="25" spans="1:24" x14ac:dyDescent="0.2">
      <c r="A25" s="190"/>
      <c r="B25" s="169"/>
      <c r="C25" s="121"/>
      <c r="D25" s="123" t="s">
        <v>26</v>
      </c>
      <c r="E25" s="124"/>
      <c r="F25" s="125"/>
      <c r="G25" s="28">
        <f>SUM(G23:G24)</f>
        <v>122.80000000000001</v>
      </c>
      <c r="H25" s="28">
        <f t="shared" ref="H25:K25" si="1">SUM(H23:H24)</f>
        <v>154.79999999999998</v>
      </c>
      <c r="I25" s="28">
        <f t="shared" si="1"/>
        <v>127.3</v>
      </c>
      <c r="J25" s="28">
        <f t="shared" si="1"/>
        <v>162.6</v>
      </c>
      <c r="K25" s="28">
        <f t="shared" si="1"/>
        <v>170.8</v>
      </c>
      <c r="L25" s="14" t="s">
        <v>24</v>
      </c>
      <c r="M25" s="29" t="s">
        <v>24</v>
      </c>
      <c r="N25" s="29" t="s">
        <v>24</v>
      </c>
      <c r="O25" s="29" t="s">
        <v>24</v>
      </c>
      <c r="P25" s="29" t="s">
        <v>24</v>
      </c>
      <c r="Q25" s="29" t="s">
        <v>24</v>
      </c>
      <c r="R25" s="29" t="s">
        <v>24</v>
      </c>
      <c r="S25" s="110">
        <f>(I25-G25)/G25</f>
        <v>3.6644951140065024E-2</v>
      </c>
    </row>
    <row r="26" spans="1:24" ht="25.5" x14ac:dyDescent="0.2">
      <c r="A26" s="190"/>
      <c r="B26" s="169"/>
      <c r="C26" s="151" t="s">
        <v>32</v>
      </c>
      <c r="D26" s="137" t="s">
        <v>48</v>
      </c>
      <c r="E26" s="138"/>
      <c r="F26" s="143" t="s">
        <v>70</v>
      </c>
      <c r="G26" s="139"/>
      <c r="H26" s="140"/>
      <c r="I26" s="140"/>
      <c r="J26" s="140"/>
      <c r="K26" s="140"/>
      <c r="L26" s="149" t="s">
        <v>24</v>
      </c>
      <c r="M26" s="54" t="s">
        <v>145</v>
      </c>
      <c r="N26" s="45" t="s">
        <v>44</v>
      </c>
      <c r="O26" s="5" t="s">
        <v>18</v>
      </c>
      <c r="P26" s="5">
        <v>7</v>
      </c>
      <c r="Q26" s="5">
        <v>8</v>
      </c>
      <c r="R26" s="5">
        <v>8</v>
      </c>
      <c r="S26" s="93"/>
      <c r="T26" s="80"/>
    </row>
    <row r="27" spans="1:24" ht="25.5" x14ac:dyDescent="0.2">
      <c r="A27" s="190"/>
      <c r="B27" s="169"/>
      <c r="C27" s="152"/>
      <c r="D27" s="141"/>
      <c r="E27" s="142"/>
      <c r="F27" s="144"/>
      <c r="G27" s="153"/>
      <c r="H27" s="154"/>
      <c r="I27" s="154"/>
      <c r="J27" s="154"/>
      <c r="K27" s="154"/>
      <c r="L27" s="150"/>
      <c r="M27" s="54" t="s">
        <v>130</v>
      </c>
      <c r="N27" s="45" t="s">
        <v>45</v>
      </c>
      <c r="O27" s="5" t="s">
        <v>18</v>
      </c>
      <c r="P27" s="5">
        <v>1</v>
      </c>
      <c r="Q27" s="5">
        <v>1</v>
      </c>
      <c r="R27" s="5">
        <v>1</v>
      </c>
      <c r="S27" s="93"/>
    </row>
    <row r="28" spans="1:24" ht="25.5" x14ac:dyDescent="0.2">
      <c r="A28" s="190"/>
      <c r="B28" s="169"/>
      <c r="C28" s="152"/>
      <c r="D28" s="141"/>
      <c r="E28" s="142"/>
      <c r="F28" s="144"/>
      <c r="G28" s="153"/>
      <c r="H28" s="154"/>
      <c r="I28" s="154"/>
      <c r="J28" s="154"/>
      <c r="K28" s="154"/>
      <c r="L28" s="150"/>
      <c r="M28" s="54" t="s">
        <v>131</v>
      </c>
      <c r="N28" s="45" t="s">
        <v>43</v>
      </c>
      <c r="O28" s="5" t="s">
        <v>18</v>
      </c>
      <c r="P28" s="5">
        <v>9</v>
      </c>
      <c r="Q28" s="5">
        <v>8</v>
      </c>
      <c r="R28" s="5">
        <v>8</v>
      </c>
      <c r="S28" s="93"/>
    </row>
    <row r="29" spans="1:24" ht="15" customHeight="1" x14ac:dyDescent="0.2">
      <c r="A29" s="190"/>
      <c r="B29" s="169"/>
      <c r="C29" s="121" t="s">
        <v>32</v>
      </c>
      <c r="D29" s="48">
        <v>300904855</v>
      </c>
      <c r="E29" s="49" t="s">
        <v>20</v>
      </c>
      <c r="F29" s="26" t="s">
        <v>24</v>
      </c>
      <c r="G29" s="9">
        <v>112.3</v>
      </c>
      <c r="H29" s="9">
        <v>143.6</v>
      </c>
      <c r="I29" s="9">
        <v>123.2</v>
      </c>
      <c r="J29" s="9">
        <v>158</v>
      </c>
      <c r="K29" s="9">
        <v>173.8</v>
      </c>
      <c r="L29" s="27" t="s">
        <v>24</v>
      </c>
      <c r="M29" s="42"/>
      <c r="N29" s="43"/>
      <c r="O29" s="44"/>
      <c r="P29" s="46"/>
      <c r="Q29" s="46"/>
      <c r="R29" s="47"/>
      <c r="S29" s="93"/>
    </row>
    <row r="30" spans="1:24" ht="15" customHeight="1" x14ac:dyDescent="0.2">
      <c r="A30" s="190"/>
      <c r="B30" s="169"/>
      <c r="C30" s="121"/>
      <c r="D30" s="48">
        <v>300904855</v>
      </c>
      <c r="E30" s="49" t="s">
        <v>23</v>
      </c>
      <c r="F30" s="26" t="s">
        <v>24</v>
      </c>
      <c r="G30" s="9">
        <v>2.4</v>
      </c>
      <c r="H30" s="9">
        <v>2.8</v>
      </c>
      <c r="I30" s="9">
        <v>2.8</v>
      </c>
      <c r="J30" s="9">
        <v>3.1</v>
      </c>
      <c r="K30" s="9">
        <v>3.4</v>
      </c>
      <c r="L30" s="27" t="s">
        <v>24</v>
      </c>
      <c r="M30" s="42"/>
      <c r="N30" s="43"/>
      <c r="O30" s="44"/>
      <c r="P30" s="46"/>
      <c r="Q30" s="46"/>
      <c r="R30" s="47"/>
      <c r="S30" s="93"/>
    </row>
    <row r="31" spans="1:24" x14ac:dyDescent="0.2">
      <c r="A31" s="190"/>
      <c r="B31" s="169"/>
      <c r="C31" s="121"/>
      <c r="D31" s="123" t="s">
        <v>26</v>
      </c>
      <c r="E31" s="124"/>
      <c r="F31" s="125"/>
      <c r="G31" s="28">
        <f>SUM(G29:G30)</f>
        <v>114.7</v>
      </c>
      <c r="H31" s="28">
        <f t="shared" ref="H31" si="2">SUM(H29:H30)</f>
        <v>146.4</v>
      </c>
      <c r="I31" s="28">
        <f t="shared" ref="I31" si="3">SUM(I29:I30)</f>
        <v>126</v>
      </c>
      <c r="J31" s="28">
        <f t="shared" ref="J31" si="4">SUM(J29:J30)</f>
        <v>161.1</v>
      </c>
      <c r="K31" s="28">
        <f t="shared" ref="K31" si="5">SUM(K29:K30)</f>
        <v>177.20000000000002</v>
      </c>
      <c r="L31" s="14" t="s">
        <v>24</v>
      </c>
      <c r="M31" s="29" t="s">
        <v>24</v>
      </c>
      <c r="N31" s="29" t="s">
        <v>24</v>
      </c>
      <c r="O31" s="29" t="s">
        <v>24</v>
      </c>
      <c r="P31" s="29" t="s">
        <v>24</v>
      </c>
      <c r="Q31" s="29" t="s">
        <v>24</v>
      </c>
      <c r="R31" s="29" t="s">
        <v>24</v>
      </c>
      <c r="S31" s="110">
        <f>(I31-G31)/G31</f>
        <v>9.8517872711421067E-2</v>
      </c>
    </row>
    <row r="32" spans="1:24" ht="25.5" x14ac:dyDescent="0.2">
      <c r="A32" s="190"/>
      <c r="B32" s="169"/>
      <c r="C32" s="151" t="s">
        <v>33</v>
      </c>
      <c r="D32" s="137" t="s">
        <v>49</v>
      </c>
      <c r="E32" s="138"/>
      <c r="F32" s="143" t="s">
        <v>70</v>
      </c>
      <c r="G32" s="139"/>
      <c r="H32" s="140"/>
      <c r="I32" s="140"/>
      <c r="J32" s="140"/>
      <c r="K32" s="140"/>
      <c r="L32" s="149" t="s">
        <v>24</v>
      </c>
      <c r="M32" s="54" t="s">
        <v>146</v>
      </c>
      <c r="N32" s="45" t="s">
        <v>44</v>
      </c>
      <c r="O32" s="5" t="s">
        <v>18</v>
      </c>
      <c r="P32" s="5">
        <v>3</v>
      </c>
      <c r="Q32" s="5">
        <v>4</v>
      </c>
      <c r="R32" s="5">
        <v>5</v>
      </c>
      <c r="S32" s="93"/>
      <c r="T32" s="80"/>
    </row>
    <row r="33" spans="1:19" ht="25.5" x14ac:dyDescent="0.2">
      <c r="A33" s="190"/>
      <c r="B33" s="169"/>
      <c r="C33" s="152"/>
      <c r="D33" s="141"/>
      <c r="E33" s="142"/>
      <c r="F33" s="144"/>
      <c r="G33" s="153"/>
      <c r="H33" s="154"/>
      <c r="I33" s="154"/>
      <c r="J33" s="154"/>
      <c r="K33" s="154"/>
      <c r="L33" s="150"/>
      <c r="M33" s="54" t="s">
        <v>132</v>
      </c>
      <c r="N33" s="45" t="s">
        <v>45</v>
      </c>
      <c r="O33" s="5" t="s">
        <v>18</v>
      </c>
      <c r="P33" s="5">
        <v>2</v>
      </c>
      <c r="Q33" s="5">
        <v>3</v>
      </c>
      <c r="R33" s="5">
        <v>4</v>
      </c>
      <c r="S33" s="93"/>
    </row>
    <row r="34" spans="1:19" ht="25.5" x14ac:dyDescent="0.2">
      <c r="A34" s="190"/>
      <c r="B34" s="169"/>
      <c r="C34" s="152"/>
      <c r="D34" s="141"/>
      <c r="E34" s="142"/>
      <c r="F34" s="144"/>
      <c r="G34" s="153"/>
      <c r="H34" s="154"/>
      <c r="I34" s="154"/>
      <c r="J34" s="154"/>
      <c r="K34" s="154"/>
      <c r="L34" s="150"/>
      <c r="M34" s="54" t="s">
        <v>133</v>
      </c>
      <c r="N34" s="45" t="s">
        <v>43</v>
      </c>
      <c r="O34" s="5" t="s">
        <v>18</v>
      </c>
      <c r="P34" s="5">
        <v>18</v>
      </c>
      <c r="Q34" s="5">
        <v>19</v>
      </c>
      <c r="R34" s="5">
        <v>20</v>
      </c>
      <c r="S34" s="93"/>
    </row>
    <row r="35" spans="1:19" x14ac:dyDescent="0.2">
      <c r="A35" s="190"/>
      <c r="B35" s="169"/>
      <c r="C35" s="121" t="s">
        <v>33</v>
      </c>
      <c r="D35" s="48">
        <v>300127381</v>
      </c>
      <c r="E35" s="49" t="s">
        <v>20</v>
      </c>
      <c r="F35" s="26" t="s">
        <v>24</v>
      </c>
      <c r="G35" s="9">
        <v>169.9</v>
      </c>
      <c r="H35" s="9">
        <v>215.9</v>
      </c>
      <c r="I35" s="9">
        <v>193.5</v>
      </c>
      <c r="J35" s="9">
        <v>261.2</v>
      </c>
      <c r="K35" s="9">
        <v>287.39999999999998</v>
      </c>
      <c r="L35" s="27" t="s">
        <v>24</v>
      </c>
      <c r="M35" s="42"/>
      <c r="N35" s="43"/>
      <c r="O35" s="44"/>
      <c r="P35" s="46"/>
      <c r="Q35" s="46"/>
      <c r="R35" s="47"/>
      <c r="S35" s="93"/>
    </row>
    <row r="36" spans="1:19" ht="15" customHeight="1" x14ac:dyDescent="0.2">
      <c r="A36" s="190"/>
      <c r="B36" s="169"/>
      <c r="C36" s="121"/>
      <c r="D36" s="48">
        <v>300127381</v>
      </c>
      <c r="E36" s="49" t="s">
        <v>23</v>
      </c>
      <c r="F36" s="26" t="s">
        <v>24</v>
      </c>
      <c r="G36" s="9">
        <v>5.7</v>
      </c>
      <c r="H36" s="9">
        <v>11</v>
      </c>
      <c r="I36" s="9">
        <v>11</v>
      </c>
      <c r="J36" s="9">
        <v>13.3</v>
      </c>
      <c r="K36" s="9">
        <v>14.6</v>
      </c>
      <c r="L36" s="27" t="s">
        <v>24</v>
      </c>
      <c r="M36" s="42"/>
      <c r="N36" s="43"/>
      <c r="O36" s="44"/>
      <c r="P36" s="46"/>
      <c r="Q36" s="46"/>
      <c r="R36" s="47"/>
      <c r="S36" s="93"/>
    </row>
    <row r="37" spans="1:19" x14ac:dyDescent="0.2">
      <c r="A37" s="190"/>
      <c r="B37" s="169"/>
      <c r="C37" s="121"/>
      <c r="D37" s="123" t="s">
        <v>26</v>
      </c>
      <c r="E37" s="124"/>
      <c r="F37" s="125"/>
      <c r="G37" s="28">
        <f>SUM(G35:G36)</f>
        <v>175.6</v>
      </c>
      <c r="H37" s="28">
        <f t="shared" ref="H37" si="6">SUM(H35:H36)</f>
        <v>226.9</v>
      </c>
      <c r="I37" s="28">
        <f t="shared" ref="I37" si="7">SUM(I35:I36)</f>
        <v>204.5</v>
      </c>
      <c r="J37" s="28">
        <f t="shared" ref="J37" si="8">SUM(J35:J36)</f>
        <v>274.5</v>
      </c>
      <c r="K37" s="28">
        <f t="shared" ref="K37" si="9">SUM(K35:K36)</f>
        <v>302</v>
      </c>
      <c r="L37" s="14" t="s">
        <v>24</v>
      </c>
      <c r="M37" s="29" t="s">
        <v>24</v>
      </c>
      <c r="N37" s="29" t="s">
        <v>24</v>
      </c>
      <c r="O37" s="29" t="s">
        <v>24</v>
      </c>
      <c r="P37" s="29" t="s">
        <v>24</v>
      </c>
      <c r="Q37" s="29" t="s">
        <v>24</v>
      </c>
      <c r="R37" s="29" t="s">
        <v>24</v>
      </c>
      <c r="S37" s="96">
        <f>(I37-G37)/G37</f>
        <v>0.16457858769931666</v>
      </c>
    </row>
    <row r="38" spans="1:19" ht="25.5" x14ac:dyDescent="0.2">
      <c r="A38" s="190"/>
      <c r="B38" s="169"/>
      <c r="C38" s="151" t="s">
        <v>34</v>
      </c>
      <c r="D38" s="137" t="s">
        <v>50</v>
      </c>
      <c r="E38" s="138"/>
      <c r="F38" s="143" t="s">
        <v>70</v>
      </c>
      <c r="G38" s="139"/>
      <c r="H38" s="140"/>
      <c r="I38" s="140"/>
      <c r="J38" s="140"/>
      <c r="K38" s="140"/>
      <c r="L38" s="149" t="s">
        <v>24</v>
      </c>
      <c r="M38" s="54" t="s">
        <v>147</v>
      </c>
      <c r="N38" s="45" t="s">
        <v>44</v>
      </c>
      <c r="O38" s="5" t="s">
        <v>18</v>
      </c>
      <c r="P38" s="5">
        <v>5</v>
      </c>
      <c r="Q38" s="5">
        <v>6</v>
      </c>
      <c r="R38" s="5">
        <v>7</v>
      </c>
      <c r="S38" s="93"/>
    </row>
    <row r="39" spans="1:19" ht="25.5" x14ac:dyDescent="0.2">
      <c r="A39" s="190"/>
      <c r="B39" s="169"/>
      <c r="C39" s="152"/>
      <c r="D39" s="141"/>
      <c r="E39" s="142"/>
      <c r="F39" s="144"/>
      <c r="G39" s="153"/>
      <c r="H39" s="154"/>
      <c r="I39" s="154"/>
      <c r="J39" s="154"/>
      <c r="K39" s="154"/>
      <c r="L39" s="150"/>
      <c r="M39" s="54" t="s">
        <v>134</v>
      </c>
      <c r="N39" s="45" t="s">
        <v>45</v>
      </c>
      <c r="O39" s="5" t="s">
        <v>18</v>
      </c>
      <c r="P39" s="5">
        <v>1</v>
      </c>
      <c r="Q39" s="5">
        <v>1</v>
      </c>
      <c r="R39" s="5">
        <v>2</v>
      </c>
      <c r="S39" s="93"/>
    </row>
    <row r="40" spans="1:19" ht="25.5" x14ac:dyDescent="0.2">
      <c r="A40" s="190"/>
      <c r="B40" s="169"/>
      <c r="C40" s="152"/>
      <c r="D40" s="141"/>
      <c r="E40" s="142"/>
      <c r="F40" s="144"/>
      <c r="G40" s="153"/>
      <c r="H40" s="154"/>
      <c r="I40" s="154"/>
      <c r="J40" s="154"/>
      <c r="K40" s="154"/>
      <c r="L40" s="150"/>
      <c r="M40" s="54" t="s">
        <v>135</v>
      </c>
      <c r="N40" s="45" t="s">
        <v>43</v>
      </c>
      <c r="O40" s="5" t="s">
        <v>18</v>
      </c>
      <c r="P40" s="5">
        <v>10</v>
      </c>
      <c r="Q40" s="5">
        <v>10</v>
      </c>
      <c r="R40" s="5">
        <v>11</v>
      </c>
      <c r="S40" s="93"/>
    </row>
    <row r="41" spans="1:19" ht="15" customHeight="1" x14ac:dyDescent="0.2">
      <c r="A41" s="190"/>
      <c r="B41" s="169"/>
      <c r="C41" s="121" t="s">
        <v>34</v>
      </c>
      <c r="D41" s="48">
        <v>301779536</v>
      </c>
      <c r="E41" s="49" t="s">
        <v>20</v>
      </c>
      <c r="F41" s="26" t="s">
        <v>24</v>
      </c>
      <c r="G41" s="9">
        <v>165</v>
      </c>
      <c r="H41" s="9">
        <v>234.3</v>
      </c>
      <c r="I41" s="9">
        <v>185.8</v>
      </c>
      <c r="J41" s="9">
        <v>257.7</v>
      </c>
      <c r="K41" s="9">
        <v>283.5</v>
      </c>
      <c r="L41" s="27" t="s">
        <v>24</v>
      </c>
      <c r="M41" s="42"/>
      <c r="N41" s="43"/>
      <c r="O41" s="44"/>
      <c r="P41" s="46"/>
      <c r="Q41" s="46"/>
      <c r="R41" s="47"/>
      <c r="S41" s="93"/>
    </row>
    <row r="42" spans="1:19" ht="15" customHeight="1" x14ac:dyDescent="0.2">
      <c r="A42" s="190"/>
      <c r="B42" s="169"/>
      <c r="C42" s="121"/>
      <c r="D42" s="48">
        <v>301779536</v>
      </c>
      <c r="E42" s="49" t="s">
        <v>23</v>
      </c>
      <c r="F42" s="26" t="s">
        <v>24</v>
      </c>
      <c r="G42" s="9">
        <v>5.5</v>
      </c>
      <c r="H42" s="9">
        <v>2.1</v>
      </c>
      <c r="I42" s="9">
        <v>2.1</v>
      </c>
      <c r="J42" s="9">
        <v>2.2999999999999998</v>
      </c>
      <c r="K42" s="9">
        <v>2.5</v>
      </c>
      <c r="L42" s="27" t="s">
        <v>24</v>
      </c>
      <c r="M42" s="42"/>
      <c r="N42" s="43"/>
      <c r="O42" s="44"/>
      <c r="P42" s="46"/>
      <c r="Q42" s="46"/>
      <c r="R42" s="47"/>
      <c r="S42" s="93"/>
    </row>
    <row r="43" spans="1:19" x14ac:dyDescent="0.2">
      <c r="A43" s="190"/>
      <c r="B43" s="169"/>
      <c r="C43" s="121"/>
      <c r="D43" s="123" t="s">
        <v>26</v>
      </c>
      <c r="E43" s="124"/>
      <c r="F43" s="125"/>
      <c r="G43" s="28">
        <f>SUM(G41:G42)</f>
        <v>170.5</v>
      </c>
      <c r="H43" s="28">
        <f t="shared" ref="H43" si="10">SUM(H41:H42)</f>
        <v>236.4</v>
      </c>
      <c r="I43" s="28">
        <f t="shared" ref="I43" si="11">SUM(I41:I42)</f>
        <v>187.9</v>
      </c>
      <c r="J43" s="28">
        <f t="shared" ref="J43" si="12">SUM(J41:J42)</f>
        <v>260</v>
      </c>
      <c r="K43" s="28">
        <f t="shared" ref="K43" si="13">SUM(K41:K42)</f>
        <v>286</v>
      </c>
      <c r="L43" s="14" t="s">
        <v>24</v>
      </c>
      <c r="M43" s="29" t="s">
        <v>24</v>
      </c>
      <c r="N43" s="29" t="s">
        <v>24</v>
      </c>
      <c r="O43" s="29" t="s">
        <v>24</v>
      </c>
      <c r="P43" s="29" t="s">
        <v>24</v>
      </c>
      <c r="Q43" s="29" t="s">
        <v>24</v>
      </c>
      <c r="R43" s="29" t="s">
        <v>24</v>
      </c>
      <c r="S43" s="110">
        <f>(I43-G43)/G43</f>
        <v>0.10205278592375371</v>
      </c>
    </row>
    <row r="44" spans="1:19" ht="12.75" customHeight="1" x14ac:dyDescent="0.2">
      <c r="A44" s="190"/>
      <c r="B44" s="53" t="s">
        <v>0</v>
      </c>
      <c r="C44" s="129" t="s">
        <v>2</v>
      </c>
      <c r="D44" s="129"/>
      <c r="E44" s="129"/>
      <c r="F44" s="130"/>
      <c r="G44" s="30">
        <f>G19+G25+G31+G37+G43</f>
        <v>1284.3</v>
      </c>
      <c r="H44" s="30">
        <f t="shared" ref="H44:K44" si="14">H19+H25+H31+H37+H43</f>
        <v>1902.3000000000002</v>
      </c>
      <c r="I44" s="30">
        <f t="shared" si="14"/>
        <v>1429</v>
      </c>
      <c r="J44" s="30">
        <f t="shared" si="14"/>
        <v>2109.7999999999997</v>
      </c>
      <c r="K44" s="30">
        <f t="shared" si="14"/>
        <v>2313.1</v>
      </c>
      <c r="L44" s="31" t="s">
        <v>24</v>
      </c>
      <c r="M44" s="32" t="s">
        <v>24</v>
      </c>
      <c r="N44" s="32" t="s">
        <v>24</v>
      </c>
      <c r="O44" s="32" t="s">
        <v>24</v>
      </c>
      <c r="P44" s="32" t="s">
        <v>24</v>
      </c>
      <c r="Q44" s="32" t="s">
        <v>24</v>
      </c>
      <c r="R44" s="32" t="s">
        <v>24</v>
      </c>
      <c r="S44" s="93"/>
    </row>
    <row r="45" spans="1:19" ht="12.75" customHeight="1" x14ac:dyDescent="0.2">
      <c r="A45" s="35" t="s">
        <v>0</v>
      </c>
      <c r="B45" s="131" t="s">
        <v>11</v>
      </c>
      <c r="C45" s="132"/>
      <c r="D45" s="132"/>
      <c r="E45" s="132"/>
      <c r="F45" s="132"/>
      <c r="G45" s="36">
        <f>G44</f>
        <v>1284.3</v>
      </c>
      <c r="H45" s="36">
        <f t="shared" ref="H45:K45" si="15">H44</f>
        <v>1902.3000000000002</v>
      </c>
      <c r="I45" s="36">
        <f t="shared" si="15"/>
        <v>1429</v>
      </c>
      <c r="J45" s="36">
        <f t="shared" si="15"/>
        <v>2109.7999999999997</v>
      </c>
      <c r="K45" s="36">
        <f t="shared" si="15"/>
        <v>2313.1</v>
      </c>
      <c r="L45" s="37" t="s">
        <v>24</v>
      </c>
      <c r="M45" s="38" t="s">
        <v>24</v>
      </c>
      <c r="N45" s="38" t="s">
        <v>24</v>
      </c>
      <c r="O45" s="38" t="s">
        <v>24</v>
      </c>
      <c r="P45" s="38" t="s">
        <v>24</v>
      </c>
      <c r="Q45" s="38" t="s">
        <v>24</v>
      </c>
      <c r="R45" s="38" t="s">
        <v>24</v>
      </c>
      <c r="S45" s="93"/>
    </row>
    <row r="46" spans="1:19" ht="18" customHeight="1" x14ac:dyDescent="0.2">
      <c r="A46" s="24" t="s">
        <v>16</v>
      </c>
      <c r="B46" s="159" t="s">
        <v>84</v>
      </c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60"/>
      <c r="S46" s="93"/>
    </row>
    <row r="47" spans="1:19" ht="27.6" customHeight="1" x14ac:dyDescent="0.2">
      <c r="A47" s="189" t="s">
        <v>16</v>
      </c>
      <c r="B47" s="161" t="s">
        <v>0</v>
      </c>
      <c r="C47" s="163" t="s">
        <v>85</v>
      </c>
      <c r="D47" s="163"/>
      <c r="E47" s="163"/>
      <c r="F47" s="165" t="s">
        <v>83</v>
      </c>
      <c r="G47" s="194"/>
      <c r="H47" s="195"/>
      <c r="I47" s="195"/>
      <c r="J47" s="195"/>
      <c r="K47" s="195"/>
      <c r="L47" s="166" t="s">
        <v>149</v>
      </c>
      <c r="M47" s="33" t="s">
        <v>51</v>
      </c>
      <c r="N47" s="33" t="s">
        <v>52</v>
      </c>
      <c r="O47" s="34" t="s">
        <v>17</v>
      </c>
      <c r="P47" s="34">
        <v>3</v>
      </c>
      <c r="Q47" s="34">
        <v>4</v>
      </c>
      <c r="R47" s="25">
        <v>5</v>
      </c>
      <c r="S47" s="93"/>
    </row>
    <row r="48" spans="1:19" ht="27.6" customHeight="1" x14ac:dyDescent="0.2">
      <c r="A48" s="190"/>
      <c r="B48" s="162"/>
      <c r="C48" s="164"/>
      <c r="D48" s="164"/>
      <c r="E48" s="164"/>
      <c r="F48" s="165"/>
      <c r="G48" s="198"/>
      <c r="H48" s="199"/>
      <c r="I48" s="199"/>
      <c r="J48" s="199"/>
      <c r="K48" s="199"/>
      <c r="L48" s="167"/>
      <c r="M48" s="33" t="s">
        <v>53</v>
      </c>
      <c r="N48" s="33" t="s">
        <v>54</v>
      </c>
      <c r="O48" s="34" t="s">
        <v>17</v>
      </c>
      <c r="P48" s="25">
        <v>21</v>
      </c>
      <c r="Q48" s="25">
        <v>21.5</v>
      </c>
      <c r="R48" s="25">
        <v>22</v>
      </c>
      <c r="S48" s="93"/>
    </row>
    <row r="49" spans="1:24" ht="25.5" x14ac:dyDescent="0.2">
      <c r="A49" s="190"/>
      <c r="B49" s="162"/>
      <c r="C49" s="164"/>
      <c r="D49" s="164"/>
      <c r="E49" s="164"/>
      <c r="F49" s="165"/>
      <c r="G49" s="196"/>
      <c r="H49" s="197"/>
      <c r="I49" s="197"/>
      <c r="J49" s="197"/>
      <c r="K49" s="197"/>
      <c r="L49" s="167"/>
      <c r="M49" s="33" t="s">
        <v>86</v>
      </c>
      <c r="N49" s="33" t="s">
        <v>78</v>
      </c>
      <c r="O49" s="34" t="s">
        <v>17</v>
      </c>
      <c r="P49" s="25">
        <v>5</v>
      </c>
      <c r="Q49" s="25">
        <v>4</v>
      </c>
      <c r="R49" s="25">
        <v>3.5</v>
      </c>
      <c r="S49" s="93"/>
    </row>
    <row r="50" spans="1:24" ht="25.5" x14ac:dyDescent="0.2">
      <c r="A50" s="190"/>
      <c r="B50" s="168" t="s">
        <v>0</v>
      </c>
      <c r="C50" s="170" t="s">
        <v>0</v>
      </c>
      <c r="D50" s="137" t="s">
        <v>136</v>
      </c>
      <c r="E50" s="138"/>
      <c r="F50" s="143" t="s">
        <v>70</v>
      </c>
      <c r="G50" s="145"/>
      <c r="H50" s="146"/>
      <c r="I50" s="146"/>
      <c r="J50" s="146"/>
      <c r="K50" s="146"/>
      <c r="L50" s="149" t="s">
        <v>24</v>
      </c>
      <c r="M50" s="54" t="s">
        <v>72</v>
      </c>
      <c r="N50" s="45" t="s">
        <v>74</v>
      </c>
      <c r="O50" s="5" t="s">
        <v>35</v>
      </c>
      <c r="P50" s="5">
        <v>25500</v>
      </c>
      <c r="Q50" s="5">
        <v>25800</v>
      </c>
      <c r="R50" s="5">
        <v>26000</v>
      </c>
      <c r="S50" s="93"/>
      <c r="T50" s="157"/>
      <c r="U50" s="157"/>
      <c r="V50" s="157"/>
      <c r="W50" s="157"/>
      <c r="X50" s="157"/>
    </row>
    <row r="51" spans="1:24" ht="25.5" x14ac:dyDescent="0.2">
      <c r="A51" s="190"/>
      <c r="B51" s="169"/>
      <c r="C51" s="171"/>
      <c r="D51" s="141"/>
      <c r="E51" s="142"/>
      <c r="F51" s="144"/>
      <c r="G51" s="147"/>
      <c r="H51" s="148"/>
      <c r="I51" s="148"/>
      <c r="J51" s="148"/>
      <c r="K51" s="148"/>
      <c r="L51" s="150"/>
      <c r="M51" s="54" t="s">
        <v>73</v>
      </c>
      <c r="N51" s="45" t="s">
        <v>75</v>
      </c>
      <c r="O51" s="5" t="s">
        <v>18</v>
      </c>
      <c r="P51" s="5">
        <v>620</v>
      </c>
      <c r="Q51" s="5">
        <v>630</v>
      </c>
      <c r="R51" s="5">
        <v>640</v>
      </c>
      <c r="S51" s="93"/>
      <c r="T51" s="67"/>
      <c r="U51" s="67"/>
      <c r="V51" s="67"/>
      <c r="W51" s="67"/>
      <c r="X51" s="67"/>
    </row>
    <row r="52" spans="1:24" ht="25.5" x14ac:dyDescent="0.2">
      <c r="A52" s="190"/>
      <c r="B52" s="169"/>
      <c r="C52" s="171"/>
      <c r="D52" s="141"/>
      <c r="E52" s="142"/>
      <c r="F52" s="144"/>
      <c r="G52" s="147"/>
      <c r="H52" s="148"/>
      <c r="I52" s="148"/>
      <c r="J52" s="148"/>
      <c r="K52" s="148"/>
      <c r="L52" s="150"/>
      <c r="M52" s="54" t="s">
        <v>76</v>
      </c>
      <c r="N52" s="45" t="s">
        <v>71</v>
      </c>
      <c r="O52" s="5" t="s">
        <v>18</v>
      </c>
      <c r="P52" s="5">
        <v>144000</v>
      </c>
      <c r="Q52" s="5">
        <v>144500</v>
      </c>
      <c r="R52" s="5">
        <v>144600</v>
      </c>
      <c r="S52" s="93"/>
      <c r="T52" s="67"/>
      <c r="U52" s="67"/>
      <c r="V52" s="67"/>
      <c r="W52" s="67"/>
      <c r="X52" s="67"/>
    </row>
    <row r="53" spans="1:24" ht="15" customHeight="1" x14ac:dyDescent="0.2">
      <c r="A53" s="190"/>
      <c r="B53" s="169"/>
      <c r="C53" s="121" t="s">
        <v>0</v>
      </c>
      <c r="D53" s="57">
        <v>191124934</v>
      </c>
      <c r="E53" s="58" t="s">
        <v>20</v>
      </c>
      <c r="F53" s="26" t="s">
        <v>24</v>
      </c>
      <c r="G53" s="9">
        <v>675.6</v>
      </c>
      <c r="H53" s="9">
        <v>742.6</v>
      </c>
      <c r="I53" s="9">
        <v>753.2</v>
      </c>
      <c r="J53" s="9">
        <v>816.9</v>
      </c>
      <c r="K53" s="9">
        <v>898.6</v>
      </c>
      <c r="L53" s="71" t="s">
        <v>24</v>
      </c>
      <c r="M53" s="72"/>
      <c r="N53" s="43"/>
      <c r="O53" s="44"/>
      <c r="P53" s="73"/>
      <c r="Q53" s="73"/>
      <c r="R53" s="47"/>
      <c r="S53" s="93"/>
    </row>
    <row r="54" spans="1:24" ht="15" customHeight="1" x14ac:dyDescent="0.2">
      <c r="A54" s="190"/>
      <c r="B54" s="169"/>
      <c r="C54" s="121"/>
      <c r="D54" s="57">
        <v>191124934</v>
      </c>
      <c r="E54" s="74" t="s">
        <v>21</v>
      </c>
      <c r="F54" s="26" t="s">
        <v>24</v>
      </c>
      <c r="G54" s="9">
        <v>42.847999999999999</v>
      </c>
      <c r="H54" s="9">
        <v>47.1</v>
      </c>
      <c r="I54" s="9">
        <v>39.567999999999998</v>
      </c>
      <c r="J54" s="9">
        <v>51.8</v>
      </c>
      <c r="K54" s="9">
        <v>57</v>
      </c>
      <c r="L54" s="71" t="s">
        <v>24</v>
      </c>
      <c r="M54" s="72"/>
      <c r="N54" s="72"/>
      <c r="O54" s="44"/>
      <c r="P54" s="73"/>
      <c r="Q54" s="73"/>
      <c r="R54" s="47"/>
      <c r="S54" s="93"/>
    </row>
    <row r="55" spans="1:24" ht="15" customHeight="1" x14ac:dyDescent="0.2">
      <c r="A55" s="190"/>
      <c r="B55" s="169"/>
      <c r="C55" s="121"/>
      <c r="D55" s="57">
        <v>191124934</v>
      </c>
      <c r="E55" s="58" t="s">
        <v>23</v>
      </c>
      <c r="F55" s="26" t="s">
        <v>24</v>
      </c>
      <c r="G55" s="9">
        <v>3</v>
      </c>
      <c r="H55" s="9">
        <v>3.3</v>
      </c>
      <c r="I55" s="9">
        <v>3</v>
      </c>
      <c r="J55" s="9">
        <v>3.6</v>
      </c>
      <c r="K55" s="9">
        <v>3.9</v>
      </c>
      <c r="L55" s="71" t="s">
        <v>24</v>
      </c>
      <c r="M55" s="72"/>
      <c r="N55" s="43"/>
      <c r="O55" s="44"/>
      <c r="P55" s="73"/>
      <c r="Q55" s="73"/>
      <c r="R55" s="47"/>
      <c r="S55" s="93"/>
    </row>
    <row r="56" spans="1:24" x14ac:dyDescent="0.2">
      <c r="A56" s="190"/>
      <c r="B56" s="169"/>
      <c r="C56" s="121"/>
      <c r="D56" s="123" t="s">
        <v>26</v>
      </c>
      <c r="E56" s="124"/>
      <c r="F56" s="125"/>
      <c r="G56" s="28">
        <f>SUM(G53:G55)</f>
        <v>721.44799999999998</v>
      </c>
      <c r="H56" s="28">
        <f t="shared" ref="H56:K56" si="16">SUM(H53:H55)</f>
        <v>793</v>
      </c>
      <c r="I56" s="28">
        <f t="shared" si="16"/>
        <v>795.76800000000003</v>
      </c>
      <c r="J56" s="28">
        <f t="shared" si="16"/>
        <v>872.3</v>
      </c>
      <c r="K56" s="28">
        <f t="shared" si="16"/>
        <v>959.5</v>
      </c>
      <c r="L56" s="14" t="s">
        <v>24</v>
      </c>
      <c r="M56" s="29" t="s">
        <v>24</v>
      </c>
      <c r="N56" s="29" t="s">
        <v>24</v>
      </c>
      <c r="O56" s="29" t="s">
        <v>24</v>
      </c>
      <c r="P56" s="29" t="s">
        <v>24</v>
      </c>
      <c r="Q56" s="29" t="s">
        <v>24</v>
      </c>
      <c r="R56" s="29" t="s">
        <v>24</v>
      </c>
      <c r="S56" s="110">
        <f>(I56-G56)/G56</f>
        <v>0.10301504751555213</v>
      </c>
    </row>
    <row r="57" spans="1:24" x14ac:dyDescent="0.2">
      <c r="A57" s="190"/>
      <c r="B57" s="169"/>
      <c r="C57" s="151" t="s">
        <v>16</v>
      </c>
      <c r="D57" s="137" t="s">
        <v>55</v>
      </c>
      <c r="E57" s="138"/>
      <c r="F57" s="143" t="s">
        <v>70</v>
      </c>
      <c r="G57" s="139"/>
      <c r="H57" s="140"/>
      <c r="I57" s="140"/>
      <c r="J57" s="140"/>
      <c r="K57" s="140"/>
      <c r="L57" s="149" t="s">
        <v>24</v>
      </c>
      <c r="M57" s="54" t="s">
        <v>88</v>
      </c>
      <c r="N57" s="45" t="s">
        <v>56</v>
      </c>
      <c r="O57" s="5" t="s">
        <v>18</v>
      </c>
      <c r="P57" s="77">
        <v>4</v>
      </c>
      <c r="Q57" s="77">
        <v>4</v>
      </c>
      <c r="R57" s="77">
        <v>5</v>
      </c>
      <c r="S57" s="93"/>
      <c r="T57" s="158"/>
      <c r="U57" s="158"/>
      <c r="V57" s="158"/>
      <c r="W57" s="158"/>
      <c r="X57" s="158"/>
    </row>
    <row r="58" spans="1:24" ht="25.5" x14ac:dyDescent="0.2">
      <c r="A58" s="190"/>
      <c r="B58" s="169"/>
      <c r="C58" s="152"/>
      <c r="D58" s="141"/>
      <c r="E58" s="142"/>
      <c r="F58" s="144"/>
      <c r="G58" s="153"/>
      <c r="H58" s="154"/>
      <c r="I58" s="154"/>
      <c r="J58" s="154"/>
      <c r="K58" s="154"/>
      <c r="L58" s="150"/>
      <c r="M58" s="54" t="s">
        <v>89</v>
      </c>
      <c r="N58" s="45" t="s">
        <v>109</v>
      </c>
      <c r="O58" s="5" t="s">
        <v>18</v>
      </c>
      <c r="P58" s="77">
        <v>59000</v>
      </c>
      <c r="Q58" s="77">
        <v>60000</v>
      </c>
      <c r="R58" s="77">
        <v>62000</v>
      </c>
      <c r="S58" s="93"/>
      <c r="T58" s="68"/>
      <c r="U58" s="68"/>
      <c r="V58" s="68"/>
      <c r="W58" s="68"/>
      <c r="X58" s="68"/>
    </row>
    <row r="59" spans="1:24" x14ac:dyDescent="0.2">
      <c r="A59" s="190"/>
      <c r="B59" s="169"/>
      <c r="C59" s="152"/>
      <c r="D59" s="141"/>
      <c r="E59" s="142"/>
      <c r="F59" s="144"/>
      <c r="G59" s="153"/>
      <c r="H59" s="154"/>
      <c r="I59" s="154"/>
      <c r="J59" s="154"/>
      <c r="K59" s="154"/>
      <c r="L59" s="150"/>
      <c r="M59" s="54" t="s">
        <v>90</v>
      </c>
      <c r="N59" s="45" t="s">
        <v>57</v>
      </c>
      <c r="O59" s="5" t="s">
        <v>18</v>
      </c>
      <c r="P59" s="77">
        <v>4</v>
      </c>
      <c r="Q59" s="77">
        <v>4</v>
      </c>
      <c r="R59" s="77">
        <v>5</v>
      </c>
      <c r="S59" s="93"/>
      <c r="T59" s="68"/>
      <c r="U59" s="68"/>
      <c r="V59" s="68"/>
      <c r="W59" s="68"/>
      <c r="X59" s="68"/>
    </row>
    <row r="60" spans="1:24" ht="25.5" x14ac:dyDescent="0.2">
      <c r="A60" s="190"/>
      <c r="B60" s="169"/>
      <c r="C60" s="152"/>
      <c r="D60" s="141"/>
      <c r="E60" s="142"/>
      <c r="F60" s="144"/>
      <c r="G60" s="153"/>
      <c r="H60" s="154"/>
      <c r="I60" s="154"/>
      <c r="J60" s="154"/>
      <c r="K60" s="154"/>
      <c r="L60" s="150"/>
      <c r="M60" s="54" t="s">
        <v>91</v>
      </c>
      <c r="N60" s="45" t="s">
        <v>77</v>
      </c>
      <c r="O60" s="5" t="s">
        <v>18</v>
      </c>
      <c r="P60" s="77">
        <v>40</v>
      </c>
      <c r="Q60" s="77">
        <v>50</v>
      </c>
      <c r="R60" s="77">
        <v>55</v>
      </c>
      <c r="S60" s="93"/>
    </row>
    <row r="61" spans="1:24" ht="15" customHeight="1" x14ac:dyDescent="0.2">
      <c r="A61" s="190"/>
      <c r="B61" s="169"/>
      <c r="C61" s="121" t="s">
        <v>16</v>
      </c>
      <c r="D61" s="48">
        <v>304159540</v>
      </c>
      <c r="E61" s="49" t="s">
        <v>20</v>
      </c>
      <c r="F61" s="52"/>
      <c r="G61" s="9">
        <v>88</v>
      </c>
      <c r="H61" s="9">
        <v>120</v>
      </c>
      <c r="I61" s="9">
        <v>99.4</v>
      </c>
      <c r="J61" s="9">
        <v>130</v>
      </c>
      <c r="K61" s="9">
        <v>135</v>
      </c>
      <c r="L61" s="27" t="s">
        <v>24</v>
      </c>
      <c r="M61" s="42"/>
      <c r="N61" s="43"/>
      <c r="O61" s="44"/>
      <c r="P61" s="46"/>
      <c r="Q61" s="46"/>
      <c r="R61" s="47"/>
      <c r="S61" s="93"/>
    </row>
    <row r="62" spans="1:24" ht="15" customHeight="1" x14ac:dyDescent="0.2">
      <c r="A62" s="190"/>
      <c r="B62" s="169"/>
      <c r="C62" s="121"/>
      <c r="D62" s="48">
        <v>304159540</v>
      </c>
      <c r="E62" s="49" t="s">
        <v>23</v>
      </c>
      <c r="F62" s="52"/>
      <c r="G62" s="9">
        <v>7.5</v>
      </c>
      <c r="H62" s="9">
        <v>6</v>
      </c>
      <c r="I62" s="9">
        <v>6</v>
      </c>
      <c r="J62" s="9">
        <v>8</v>
      </c>
      <c r="K62" s="9">
        <v>9</v>
      </c>
      <c r="L62" s="27" t="s">
        <v>24</v>
      </c>
      <c r="M62" s="42"/>
      <c r="N62" s="51"/>
      <c r="O62" s="44"/>
      <c r="P62" s="46"/>
      <c r="Q62" s="46"/>
      <c r="R62" s="47"/>
      <c r="S62" s="93"/>
    </row>
    <row r="63" spans="1:24" x14ac:dyDescent="0.2">
      <c r="A63" s="190"/>
      <c r="B63" s="169"/>
      <c r="C63" s="122"/>
      <c r="D63" s="123" t="s">
        <v>26</v>
      </c>
      <c r="E63" s="124"/>
      <c r="F63" s="125"/>
      <c r="G63" s="28">
        <f>SUM(G61:G62)</f>
        <v>95.5</v>
      </c>
      <c r="H63" s="28">
        <f t="shared" ref="H63:K63" si="17">SUM(H61:H62)</f>
        <v>126</v>
      </c>
      <c r="I63" s="28">
        <f t="shared" si="17"/>
        <v>105.4</v>
      </c>
      <c r="J63" s="28">
        <f t="shared" si="17"/>
        <v>138</v>
      </c>
      <c r="K63" s="28">
        <f t="shared" si="17"/>
        <v>144</v>
      </c>
      <c r="L63" s="14" t="s">
        <v>24</v>
      </c>
      <c r="M63" s="29" t="s">
        <v>24</v>
      </c>
      <c r="N63" s="29" t="s">
        <v>24</v>
      </c>
      <c r="O63" s="29" t="s">
        <v>24</v>
      </c>
      <c r="P63" s="29" t="s">
        <v>24</v>
      </c>
      <c r="Q63" s="29" t="s">
        <v>24</v>
      </c>
      <c r="R63" s="29" t="s">
        <v>24</v>
      </c>
      <c r="S63" s="110">
        <f>(I63-G63)/G63</f>
        <v>0.10366492146596865</v>
      </c>
    </row>
    <row r="64" spans="1:24" ht="25.5" x14ac:dyDescent="0.2">
      <c r="A64" s="190"/>
      <c r="B64" s="169"/>
      <c r="C64" s="151" t="s">
        <v>32</v>
      </c>
      <c r="D64" s="137" t="s">
        <v>87</v>
      </c>
      <c r="E64" s="138"/>
      <c r="F64" s="144" t="s">
        <v>70</v>
      </c>
      <c r="G64" s="153"/>
      <c r="H64" s="154"/>
      <c r="I64" s="154"/>
      <c r="J64" s="154"/>
      <c r="K64" s="154"/>
      <c r="L64" s="219" t="s">
        <v>24</v>
      </c>
      <c r="M64" s="54" t="s">
        <v>124</v>
      </c>
      <c r="N64" s="45" t="s">
        <v>79</v>
      </c>
      <c r="O64" s="5" t="s">
        <v>18</v>
      </c>
      <c r="P64" s="76">
        <v>800</v>
      </c>
      <c r="Q64" s="76">
        <v>820</v>
      </c>
      <c r="R64" s="76">
        <v>850</v>
      </c>
      <c r="S64" s="93"/>
      <c r="T64" s="68"/>
      <c r="U64" s="68"/>
      <c r="V64" s="68"/>
      <c r="W64" s="68"/>
      <c r="X64" s="68"/>
    </row>
    <row r="65" spans="1:24" ht="25.5" x14ac:dyDescent="0.2">
      <c r="A65" s="190"/>
      <c r="B65" s="169"/>
      <c r="C65" s="152"/>
      <c r="D65" s="141"/>
      <c r="E65" s="142"/>
      <c r="F65" s="144"/>
      <c r="G65" s="153"/>
      <c r="H65" s="154"/>
      <c r="I65" s="154"/>
      <c r="J65" s="154"/>
      <c r="K65" s="154"/>
      <c r="L65" s="219"/>
      <c r="M65" s="54" t="s">
        <v>125</v>
      </c>
      <c r="N65" s="45" t="s">
        <v>111</v>
      </c>
      <c r="O65" s="5" t="s">
        <v>112</v>
      </c>
      <c r="P65" s="5">
        <v>55000</v>
      </c>
      <c r="Q65" s="5">
        <v>57000</v>
      </c>
      <c r="R65" s="5">
        <v>59000</v>
      </c>
      <c r="S65" s="93"/>
      <c r="T65" s="214"/>
      <c r="U65" s="215"/>
      <c r="V65" s="215"/>
      <c r="W65" s="68"/>
      <c r="X65" s="68"/>
    </row>
    <row r="66" spans="1:24" x14ac:dyDescent="0.2">
      <c r="A66" s="190"/>
      <c r="B66" s="169"/>
      <c r="C66" s="152"/>
      <c r="D66" s="141"/>
      <c r="E66" s="142"/>
      <c r="F66" s="144"/>
      <c r="G66" s="153"/>
      <c r="H66" s="154"/>
      <c r="I66" s="154"/>
      <c r="J66" s="154"/>
      <c r="K66" s="154"/>
      <c r="L66" s="219"/>
      <c r="M66" s="54" t="s">
        <v>126</v>
      </c>
      <c r="N66" s="45" t="s">
        <v>113</v>
      </c>
      <c r="O66" s="5" t="s">
        <v>18</v>
      </c>
      <c r="P66" s="5">
        <v>14000</v>
      </c>
      <c r="Q66" s="5">
        <v>14200</v>
      </c>
      <c r="R66" s="5">
        <v>14400</v>
      </c>
      <c r="S66" s="93"/>
      <c r="T66" s="214"/>
      <c r="U66" s="215"/>
      <c r="V66" s="215"/>
      <c r="W66" s="68"/>
      <c r="X66" s="68"/>
    </row>
    <row r="67" spans="1:24" ht="25.5" x14ac:dyDescent="0.2">
      <c r="A67" s="190"/>
      <c r="B67" s="169"/>
      <c r="C67" s="216"/>
      <c r="D67" s="217"/>
      <c r="E67" s="218"/>
      <c r="F67" s="144"/>
      <c r="G67" s="153"/>
      <c r="H67" s="154"/>
      <c r="I67" s="154"/>
      <c r="J67" s="154"/>
      <c r="K67" s="154"/>
      <c r="L67" s="219"/>
      <c r="M67" s="54" t="s">
        <v>127</v>
      </c>
      <c r="N67" s="45" t="s">
        <v>45</v>
      </c>
      <c r="O67" s="5" t="s">
        <v>18</v>
      </c>
      <c r="P67" s="76">
        <v>3</v>
      </c>
      <c r="Q67" s="76">
        <v>3</v>
      </c>
      <c r="R67" s="76">
        <v>3</v>
      </c>
      <c r="S67" s="93"/>
    </row>
    <row r="68" spans="1:24" ht="15" customHeight="1" x14ac:dyDescent="0.2">
      <c r="A68" s="190"/>
      <c r="B68" s="169"/>
      <c r="C68" s="121" t="s">
        <v>32</v>
      </c>
      <c r="D68" s="48">
        <v>191123113</v>
      </c>
      <c r="E68" s="49" t="s">
        <v>20</v>
      </c>
      <c r="F68" s="26" t="s">
        <v>24</v>
      </c>
      <c r="G68" s="9">
        <v>552.70000000000005</v>
      </c>
      <c r="H68" s="9">
        <v>592</v>
      </c>
      <c r="I68" s="9">
        <v>542.70000000000005</v>
      </c>
      <c r="J68" s="9">
        <v>700</v>
      </c>
      <c r="K68" s="9">
        <v>700</v>
      </c>
      <c r="L68" s="27" t="s">
        <v>24</v>
      </c>
      <c r="M68" s="42"/>
      <c r="N68" s="43"/>
      <c r="O68" s="44"/>
      <c r="P68" s="46"/>
      <c r="Q68" s="46"/>
      <c r="R68" s="47"/>
      <c r="S68" s="93"/>
    </row>
    <row r="69" spans="1:24" ht="15" customHeight="1" x14ac:dyDescent="0.2">
      <c r="A69" s="190"/>
      <c r="B69" s="169"/>
      <c r="C69" s="121"/>
      <c r="D69" s="48">
        <v>191123113</v>
      </c>
      <c r="E69" s="49" t="s">
        <v>23</v>
      </c>
      <c r="F69" s="26" t="s">
        <v>24</v>
      </c>
      <c r="G69" s="9">
        <v>90</v>
      </c>
      <c r="H69" s="9">
        <v>80</v>
      </c>
      <c r="I69" s="9">
        <v>80</v>
      </c>
      <c r="J69" s="9">
        <v>85</v>
      </c>
      <c r="K69" s="9">
        <v>90</v>
      </c>
      <c r="L69" s="27" t="s">
        <v>24</v>
      </c>
      <c r="M69" s="42"/>
      <c r="N69" s="42"/>
      <c r="O69" s="44"/>
      <c r="P69" s="46"/>
      <c r="Q69" s="46"/>
      <c r="R69" s="47"/>
      <c r="S69" s="93"/>
    </row>
    <row r="70" spans="1:24" x14ac:dyDescent="0.2">
      <c r="A70" s="190"/>
      <c r="B70" s="169"/>
      <c r="C70" s="121"/>
      <c r="D70" s="123" t="s">
        <v>26</v>
      </c>
      <c r="E70" s="124"/>
      <c r="F70" s="125"/>
      <c r="G70" s="28">
        <f>SUM(G68:G69)</f>
        <v>642.70000000000005</v>
      </c>
      <c r="H70" s="28">
        <f t="shared" ref="H70" si="18">SUM(H68:H69)</f>
        <v>672</v>
      </c>
      <c r="I70" s="28">
        <f t="shared" ref="I70" si="19">SUM(I68:I69)</f>
        <v>622.70000000000005</v>
      </c>
      <c r="J70" s="28">
        <f t="shared" ref="J70" si="20">SUM(J68:J69)</f>
        <v>785</v>
      </c>
      <c r="K70" s="28">
        <f t="shared" ref="K70" si="21">SUM(K68:K69)</f>
        <v>790</v>
      </c>
      <c r="L70" s="14" t="s">
        <v>24</v>
      </c>
      <c r="M70" s="29" t="s">
        <v>24</v>
      </c>
      <c r="N70" s="29" t="s">
        <v>24</v>
      </c>
      <c r="O70" s="29" t="s">
        <v>24</v>
      </c>
      <c r="P70" s="29" t="s">
        <v>24</v>
      </c>
      <c r="Q70" s="29" t="s">
        <v>24</v>
      </c>
      <c r="R70" s="29" t="s">
        <v>24</v>
      </c>
      <c r="S70" s="110">
        <f>(I70-G70)/G70</f>
        <v>-3.1118717908822154E-2</v>
      </c>
    </row>
    <row r="71" spans="1:24" ht="13.5" x14ac:dyDescent="0.2">
      <c r="A71" s="190"/>
      <c r="B71" s="169"/>
      <c r="C71" s="69" t="s">
        <v>33</v>
      </c>
      <c r="D71" s="137" t="s">
        <v>58</v>
      </c>
      <c r="E71" s="138"/>
      <c r="F71" s="55" t="s">
        <v>70</v>
      </c>
      <c r="G71" s="212"/>
      <c r="H71" s="213"/>
      <c r="I71" s="213"/>
      <c r="J71" s="213"/>
      <c r="K71" s="213"/>
      <c r="L71" s="27" t="s">
        <v>24</v>
      </c>
      <c r="M71" s="54" t="s">
        <v>92</v>
      </c>
      <c r="N71" s="45" t="s">
        <v>59</v>
      </c>
      <c r="O71" s="5" t="s">
        <v>60</v>
      </c>
      <c r="P71" s="76">
        <v>57.32</v>
      </c>
      <c r="Q71" s="76">
        <v>57.32</v>
      </c>
      <c r="R71" s="76">
        <v>57.32</v>
      </c>
      <c r="S71" s="93"/>
      <c r="T71" s="158"/>
      <c r="U71" s="158"/>
      <c r="V71" s="158"/>
      <c r="W71" s="158"/>
      <c r="X71" s="158"/>
    </row>
    <row r="72" spans="1:24" ht="15" customHeight="1" x14ac:dyDescent="0.2">
      <c r="A72" s="190"/>
      <c r="B72" s="169"/>
      <c r="C72" s="121" t="s">
        <v>33</v>
      </c>
      <c r="D72" s="48">
        <v>191123113</v>
      </c>
      <c r="E72" s="49" t="s">
        <v>20</v>
      </c>
      <c r="F72" s="26" t="s">
        <v>24</v>
      </c>
      <c r="G72" s="9">
        <v>36</v>
      </c>
      <c r="H72" s="9">
        <v>82</v>
      </c>
      <c r="I72" s="9">
        <v>35</v>
      </c>
      <c r="J72" s="9">
        <v>85</v>
      </c>
      <c r="K72" s="9">
        <v>85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x14ac:dyDescent="0.2">
      <c r="A73" s="190"/>
      <c r="B73" s="169"/>
      <c r="C73" s="121"/>
      <c r="D73" s="123" t="s">
        <v>26</v>
      </c>
      <c r="E73" s="124"/>
      <c r="F73" s="125"/>
      <c r="G73" s="75">
        <f>SUM(G72:G72)</f>
        <v>36</v>
      </c>
      <c r="H73" s="75">
        <f t="shared" ref="H73:K73" si="22">SUM(H72:H72)</f>
        <v>82</v>
      </c>
      <c r="I73" s="75">
        <f t="shared" si="22"/>
        <v>35</v>
      </c>
      <c r="J73" s="75">
        <f t="shared" si="22"/>
        <v>85</v>
      </c>
      <c r="K73" s="75">
        <f t="shared" si="22"/>
        <v>85</v>
      </c>
      <c r="L73" s="14" t="s">
        <v>24</v>
      </c>
      <c r="M73" s="29" t="s">
        <v>24</v>
      </c>
      <c r="N73" s="29" t="s">
        <v>24</v>
      </c>
      <c r="O73" s="29" t="s">
        <v>24</v>
      </c>
      <c r="P73" s="29" t="s">
        <v>24</v>
      </c>
      <c r="Q73" s="29" t="s">
        <v>24</v>
      </c>
      <c r="R73" s="29" t="s">
        <v>24</v>
      </c>
      <c r="S73" s="110">
        <f>(I73-G73)/G73</f>
        <v>-2.7777777777777776E-2</v>
      </c>
    </row>
    <row r="74" spans="1:24" ht="25.5" x14ac:dyDescent="0.2">
      <c r="A74" s="190"/>
      <c r="B74" s="85"/>
      <c r="C74" s="59" t="s">
        <v>34</v>
      </c>
      <c r="D74" s="137" t="s">
        <v>67</v>
      </c>
      <c r="E74" s="138"/>
      <c r="F74" s="55" t="s">
        <v>70</v>
      </c>
      <c r="G74" s="139"/>
      <c r="H74" s="140"/>
      <c r="I74" s="140"/>
      <c r="J74" s="140"/>
      <c r="K74" s="140"/>
      <c r="L74" s="50" t="s">
        <v>24</v>
      </c>
      <c r="M74" s="54" t="s">
        <v>138</v>
      </c>
      <c r="N74" s="45" t="s">
        <v>66</v>
      </c>
      <c r="O74" s="5" t="s">
        <v>18</v>
      </c>
      <c r="P74" s="5">
        <v>7</v>
      </c>
      <c r="Q74" s="5">
        <v>7</v>
      </c>
      <c r="R74" s="5">
        <v>8</v>
      </c>
      <c r="S74" s="94"/>
      <c r="T74" s="158"/>
      <c r="U74" s="158"/>
      <c r="V74" s="158"/>
      <c r="W74" s="158"/>
      <c r="X74" s="158"/>
    </row>
    <row r="75" spans="1:24" ht="15" customHeight="1" x14ac:dyDescent="0.2">
      <c r="A75" s="190"/>
      <c r="B75" s="85"/>
      <c r="C75" s="136" t="s">
        <v>34</v>
      </c>
      <c r="D75" s="57">
        <v>191123113</v>
      </c>
      <c r="E75" s="58" t="s">
        <v>20</v>
      </c>
      <c r="F75" s="26" t="s">
        <v>24</v>
      </c>
      <c r="G75" s="9">
        <v>35</v>
      </c>
      <c r="H75" s="9">
        <v>40</v>
      </c>
      <c r="I75" s="9">
        <v>40</v>
      </c>
      <c r="J75" s="9">
        <v>40</v>
      </c>
      <c r="K75" s="9">
        <v>40</v>
      </c>
      <c r="L75" s="27" t="s">
        <v>24</v>
      </c>
      <c r="M75" s="81"/>
      <c r="N75" s="82"/>
      <c r="O75" s="83"/>
      <c r="P75" s="84"/>
      <c r="Q75" s="84"/>
      <c r="R75" s="5"/>
      <c r="S75" s="94"/>
    </row>
    <row r="76" spans="1:24" x14ac:dyDescent="0.2">
      <c r="A76" s="190"/>
      <c r="B76" s="85"/>
      <c r="C76" s="136"/>
      <c r="D76" s="133" t="s">
        <v>26</v>
      </c>
      <c r="E76" s="134"/>
      <c r="F76" s="135"/>
      <c r="G76" s="75">
        <f>SUM(G75:G75)</f>
        <v>35</v>
      </c>
      <c r="H76" s="75">
        <f t="shared" ref="H76" si="23">SUM(H75:H75)</f>
        <v>40</v>
      </c>
      <c r="I76" s="75">
        <f t="shared" ref="I76" si="24">SUM(I75:I75)</f>
        <v>40</v>
      </c>
      <c r="J76" s="75">
        <f t="shared" ref="J76" si="25">SUM(J75:J75)</f>
        <v>40</v>
      </c>
      <c r="K76" s="75">
        <f t="shared" ref="K76" si="26">SUM(K75:K75)</f>
        <v>40</v>
      </c>
      <c r="L76" s="14" t="s">
        <v>24</v>
      </c>
      <c r="M76" s="29" t="s">
        <v>24</v>
      </c>
      <c r="N76" s="29" t="s">
        <v>24</v>
      </c>
      <c r="O76" s="29" t="s">
        <v>24</v>
      </c>
      <c r="P76" s="29" t="s">
        <v>24</v>
      </c>
      <c r="Q76" s="29" t="s">
        <v>24</v>
      </c>
      <c r="R76" s="29" t="s">
        <v>24</v>
      </c>
      <c r="S76" s="96">
        <f>(I76-G76)/G76</f>
        <v>0.14285714285714285</v>
      </c>
    </row>
    <row r="77" spans="1:24" ht="21" customHeight="1" x14ac:dyDescent="0.2">
      <c r="A77" s="191"/>
      <c r="B77" s="53" t="s">
        <v>0</v>
      </c>
      <c r="C77" s="129" t="s">
        <v>2</v>
      </c>
      <c r="D77" s="129"/>
      <c r="E77" s="129"/>
      <c r="F77" s="130"/>
      <c r="G77" s="30">
        <f>G70+G73+G63+G56+G76</f>
        <v>1530.6480000000001</v>
      </c>
      <c r="H77" s="30">
        <f t="shared" ref="H77:K77" si="27">H70+H73+H63+H56+H76</f>
        <v>1713</v>
      </c>
      <c r="I77" s="30">
        <f t="shared" si="27"/>
        <v>1598.8679999999999</v>
      </c>
      <c r="J77" s="30">
        <f t="shared" si="27"/>
        <v>1920.3</v>
      </c>
      <c r="K77" s="30">
        <f t="shared" si="27"/>
        <v>2018.5</v>
      </c>
      <c r="L77" s="31" t="s">
        <v>24</v>
      </c>
      <c r="M77" s="32" t="s">
        <v>24</v>
      </c>
      <c r="N77" s="32" t="s">
        <v>24</v>
      </c>
      <c r="O77" s="32" t="s">
        <v>24</v>
      </c>
      <c r="P77" s="32" t="s">
        <v>24</v>
      </c>
      <c r="Q77" s="32" t="s">
        <v>24</v>
      </c>
      <c r="R77" s="32" t="s">
        <v>24</v>
      </c>
      <c r="S77" s="93"/>
    </row>
    <row r="78" spans="1:24" ht="15" customHeight="1" x14ac:dyDescent="0.2">
      <c r="A78" s="78" t="s">
        <v>16</v>
      </c>
      <c r="B78" s="131" t="s">
        <v>11</v>
      </c>
      <c r="C78" s="132"/>
      <c r="D78" s="132"/>
      <c r="E78" s="132"/>
      <c r="F78" s="132"/>
      <c r="G78" s="36">
        <f>G77</f>
        <v>1530.6480000000001</v>
      </c>
      <c r="H78" s="36">
        <f t="shared" ref="H78:K78" si="28">H77</f>
        <v>1713</v>
      </c>
      <c r="I78" s="36">
        <f t="shared" si="28"/>
        <v>1598.8679999999999</v>
      </c>
      <c r="J78" s="36">
        <f t="shared" si="28"/>
        <v>1920.3</v>
      </c>
      <c r="K78" s="36">
        <f t="shared" si="28"/>
        <v>2018.5</v>
      </c>
      <c r="L78" s="37" t="s">
        <v>24</v>
      </c>
      <c r="M78" s="38" t="s">
        <v>24</v>
      </c>
      <c r="N78" s="38" t="s">
        <v>24</v>
      </c>
      <c r="O78" s="38" t="s">
        <v>24</v>
      </c>
      <c r="P78" s="38" t="s">
        <v>24</v>
      </c>
      <c r="Q78" s="38" t="s">
        <v>24</v>
      </c>
      <c r="R78" s="38" t="s">
        <v>24</v>
      </c>
      <c r="S78" s="93"/>
    </row>
    <row r="79" spans="1:24" ht="18" customHeight="1" x14ac:dyDescent="0.2">
      <c r="A79" s="79" t="s">
        <v>32</v>
      </c>
      <c r="B79" s="210" t="s">
        <v>61</v>
      </c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60"/>
      <c r="S79" s="93"/>
    </row>
    <row r="80" spans="1:24" ht="38.25" x14ac:dyDescent="0.2">
      <c r="A80" s="189" t="s">
        <v>32</v>
      </c>
      <c r="B80" s="70" t="s">
        <v>0</v>
      </c>
      <c r="C80" s="163" t="s">
        <v>110</v>
      </c>
      <c r="D80" s="163"/>
      <c r="E80" s="163"/>
      <c r="F80" s="87" t="s">
        <v>114</v>
      </c>
      <c r="G80" s="200"/>
      <c r="H80" s="201"/>
      <c r="I80" s="201"/>
      <c r="J80" s="201"/>
      <c r="K80" s="201"/>
      <c r="L80" s="88" t="s">
        <v>116</v>
      </c>
      <c r="M80" s="33" t="s">
        <v>93</v>
      </c>
      <c r="N80" s="33" t="s">
        <v>80</v>
      </c>
      <c r="O80" s="34" t="s">
        <v>17</v>
      </c>
      <c r="P80" s="34">
        <v>3</v>
      </c>
      <c r="Q80" s="34">
        <v>4</v>
      </c>
      <c r="R80" s="25">
        <v>4</v>
      </c>
      <c r="S80" s="93"/>
    </row>
    <row r="81" spans="1:24" ht="13.5" x14ac:dyDescent="0.2">
      <c r="A81" s="190"/>
      <c r="B81" s="168" t="s">
        <v>0</v>
      </c>
      <c r="C81" s="56" t="s">
        <v>0</v>
      </c>
      <c r="D81" s="137" t="s">
        <v>62</v>
      </c>
      <c r="E81" s="138"/>
      <c r="F81" s="55" t="s">
        <v>115</v>
      </c>
      <c r="G81" s="139"/>
      <c r="H81" s="140"/>
      <c r="I81" s="140"/>
      <c r="J81" s="140"/>
      <c r="K81" s="140"/>
      <c r="L81" s="71" t="s">
        <v>143</v>
      </c>
      <c r="M81" s="54" t="s">
        <v>119</v>
      </c>
      <c r="N81" s="45" t="s">
        <v>81</v>
      </c>
      <c r="O81" s="5" t="s">
        <v>18</v>
      </c>
      <c r="P81" s="5">
        <v>40</v>
      </c>
      <c r="Q81" s="5">
        <v>45</v>
      </c>
      <c r="R81" s="5">
        <v>45</v>
      </c>
      <c r="S81" s="93"/>
      <c r="T81" s="158"/>
      <c r="U81" s="158"/>
      <c r="V81" s="158"/>
      <c r="W81" s="158"/>
      <c r="X81" s="158"/>
    </row>
    <row r="82" spans="1:24" ht="15" customHeight="1" x14ac:dyDescent="0.2">
      <c r="A82" s="190"/>
      <c r="B82" s="169"/>
      <c r="C82" s="136" t="s">
        <v>0</v>
      </c>
      <c r="D82" s="57">
        <v>188714469</v>
      </c>
      <c r="E82" s="58" t="s">
        <v>20</v>
      </c>
      <c r="F82" s="26" t="s">
        <v>24</v>
      </c>
      <c r="G82" s="9">
        <v>25.1</v>
      </c>
      <c r="H82" s="9">
        <v>50</v>
      </c>
      <c r="I82" s="9">
        <v>30</v>
      </c>
      <c r="J82" s="9">
        <v>55</v>
      </c>
      <c r="K82" s="9">
        <v>55</v>
      </c>
      <c r="L82" s="27" t="s">
        <v>24</v>
      </c>
      <c r="M82" s="42"/>
      <c r="N82" s="43"/>
      <c r="O82" s="44"/>
      <c r="P82" s="46"/>
      <c r="Q82" s="46"/>
      <c r="R82" s="47"/>
      <c r="S82" s="93"/>
    </row>
    <row r="83" spans="1:24" x14ac:dyDescent="0.2">
      <c r="A83" s="190"/>
      <c r="B83" s="169"/>
      <c r="C83" s="136"/>
      <c r="D83" s="133" t="s">
        <v>26</v>
      </c>
      <c r="E83" s="134"/>
      <c r="F83" s="135"/>
      <c r="G83" s="28">
        <f>SUM(G82:G82)</f>
        <v>25.1</v>
      </c>
      <c r="H83" s="28">
        <f t="shared" ref="H83:K83" si="29">SUM(H82:H82)</f>
        <v>50</v>
      </c>
      <c r="I83" s="28">
        <f t="shared" si="29"/>
        <v>30</v>
      </c>
      <c r="J83" s="28">
        <f t="shared" si="29"/>
        <v>55</v>
      </c>
      <c r="K83" s="28">
        <f t="shared" si="29"/>
        <v>55</v>
      </c>
      <c r="L83" s="14" t="s">
        <v>24</v>
      </c>
      <c r="M83" s="29" t="s">
        <v>24</v>
      </c>
      <c r="N83" s="29" t="s">
        <v>24</v>
      </c>
      <c r="O83" s="29" t="s">
        <v>24</v>
      </c>
      <c r="P83" s="29" t="s">
        <v>24</v>
      </c>
      <c r="Q83" s="29" t="s">
        <v>24</v>
      </c>
      <c r="R83" s="29" t="s">
        <v>24</v>
      </c>
      <c r="S83" s="96">
        <f>(I83-G83)/G83</f>
        <v>0.19521912350597603</v>
      </c>
    </row>
    <row r="84" spans="1:24" ht="25.5" x14ac:dyDescent="0.2">
      <c r="A84" s="190"/>
      <c r="B84" s="169"/>
      <c r="C84" s="59" t="s">
        <v>16</v>
      </c>
      <c r="D84" s="137" t="s">
        <v>63</v>
      </c>
      <c r="E84" s="138"/>
      <c r="F84" s="55" t="s">
        <v>70</v>
      </c>
      <c r="G84" s="139"/>
      <c r="H84" s="140"/>
      <c r="I84" s="140"/>
      <c r="J84" s="140"/>
      <c r="K84" s="140"/>
      <c r="L84" s="50" t="s">
        <v>24</v>
      </c>
      <c r="M84" s="54" t="s">
        <v>94</v>
      </c>
      <c r="N84" s="45" t="s">
        <v>64</v>
      </c>
      <c r="O84" s="5" t="s">
        <v>18</v>
      </c>
      <c r="P84" s="5">
        <v>2</v>
      </c>
      <c r="Q84" s="5">
        <v>1</v>
      </c>
      <c r="R84" s="5">
        <v>0</v>
      </c>
      <c r="S84" s="93"/>
      <c r="T84" s="158"/>
      <c r="U84" s="158"/>
      <c r="V84" s="158"/>
      <c r="W84" s="158"/>
      <c r="X84" s="158"/>
    </row>
    <row r="85" spans="1:24" ht="15" customHeight="1" x14ac:dyDescent="0.2">
      <c r="A85" s="190"/>
      <c r="B85" s="169"/>
      <c r="C85" s="136" t="s">
        <v>16</v>
      </c>
      <c r="D85" s="57">
        <v>188714469</v>
      </c>
      <c r="E85" s="58" t="s">
        <v>20</v>
      </c>
      <c r="F85" s="26" t="s">
        <v>24</v>
      </c>
      <c r="G85" s="9">
        <v>0</v>
      </c>
      <c r="H85" s="9">
        <v>20</v>
      </c>
      <c r="I85" s="9">
        <v>5</v>
      </c>
      <c r="J85" s="9">
        <v>50</v>
      </c>
      <c r="K85" s="9">
        <v>0</v>
      </c>
      <c r="L85" s="27" t="s">
        <v>24</v>
      </c>
      <c r="M85" s="42"/>
      <c r="N85" s="43"/>
      <c r="O85" s="44"/>
      <c r="P85" s="46"/>
      <c r="Q85" s="46"/>
      <c r="R85" s="47"/>
      <c r="S85" s="93"/>
    </row>
    <row r="86" spans="1:24" x14ac:dyDescent="0.2">
      <c r="A86" s="190"/>
      <c r="B86" s="169"/>
      <c r="C86" s="136"/>
      <c r="D86" s="133" t="s">
        <v>26</v>
      </c>
      <c r="E86" s="134"/>
      <c r="F86" s="135"/>
      <c r="G86" s="28">
        <f>SUM(G85:G85)</f>
        <v>0</v>
      </c>
      <c r="H86" s="28">
        <f t="shared" ref="H86" si="30">SUM(H85:H85)</f>
        <v>20</v>
      </c>
      <c r="I86" s="28">
        <f t="shared" ref="I86" si="31">SUM(I85:I85)</f>
        <v>5</v>
      </c>
      <c r="J86" s="28">
        <f t="shared" ref="J86" si="32">SUM(J85:J85)</f>
        <v>50</v>
      </c>
      <c r="K86" s="28">
        <f t="shared" ref="K86" si="33">SUM(K85:K85)</f>
        <v>0</v>
      </c>
      <c r="L86" s="14" t="s">
        <v>24</v>
      </c>
      <c r="M86" s="29" t="s">
        <v>24</v>
      </c>
      <c r="N86" s="29" t="s">
        <v>24</v>
      </c>
      <c r="O86" s="29" t="s">
        <v>24</v>
      </c>
      <c r="P86" s="29" t="s">
        <v>24</v>
      </c>
      <c r="Q86" s="29" t="s">
        <v>24</v>
      </c>
      <c r="R86" s="29" t="s">
        <v>24</v>
      </c>
      <c r="S86" s="96" t="e">
        <f>(I86-G86)/G86</f>
        <v>#DIV/0!</v>
      </c>
    </row>
    <row r="87" spans="1:24" ht="43.5" customHeight="1" x14ac:dyDescent="0.2">
      <c r="A87" s="190"/>
      <c r="B87" s="169"/>
      <c r="C87" s="59" t="s">
        <v>32</v>
      </c>
      <c r="D87" s="137" t="s">
        <v>65</v>
      </c>
      <c r="E87" s="138"/>
      <c r="F87" s="55" t="s">
        <v>70</v>
      </c>
      <c r="G87" s="139"/>
      <c r="H87" s="140"/>
      <c r="I87" s="140"/>
      <c r="J87" s="140"/>
      <c r="K87" s="140"/>
      <c r="L87" s="50" t="s">
        <v>24</v>
      </c>
      <c r="M87" s="54" t="s">
        <v>95</v>
      </c>
      <c r="N87" s="45" t="s">
        <v>82</v>
      </c>
      <c r="O87" s="5" t="s">
        <v>18</v>
      </c>
      <c r="P87" s="5">
        <v>9</v>
      </c>
      <c r="Q87" s="5">
        <v>9</v>
      </c>
      <c r="R87" s="5">
        <v>9</v>
      </c>
      <c r="S87" s="93"/>
      <c r="T87" s="158"/>
      <c r="U87" s="158"/>
      <c r="V87" s="158"/>
      <c r="W87" s="158"/>
      <c r="X87" s="158"/>
    </row>
    <row r="88" spans="1:24" ht="15" customHeight="1" x14ac:dyDescent="0.2">
      <c r="A88" s="190"/>
      <c r="B88" s="169"/>
      <c r="C88" s="136" t="s">
        <v>32</v>
      </c>
      <c r="D88" s="57" t="s">
        <v>36</v>
      </c>
      <c r="E88" s="58" t="s">
        <v>20</v>
      </c>
      <c r="F88" s="26" t="s">
        <v>24</v>
      </c>
      <c r="G88" s="9">
        <v>70.8</v>
      </c>
      <c r="H88" s="9">
        <v>90</v>
      </c>
      <c r="I88" s="9">
        <v>70</v>
      </c>
      <c r="J88" s="9">
        <v>90</v>
      </c>
      <c r="K88" s="9">
        <v>90</v>
      </c>
      <c r="L88" s="27" t="s">
        <v>24</v>
      </c>
      <c r="M88" s="42"/>
      <c r="N88" s="43"/>
      <c r="O88" s="44"/>
      <c r="P88" s="46"/>
      <c r="Q88" s="46"/>
      <c r="R88" s="47"/>
      <c r="S88" s="93"/>
    </row>
    <row r="89" spans="1:24" x14ac:dyDescent="0.2">
      <c r="A89" s="190"/>
      <c r="B89" s="169"/>
      <c r="C89" s="136"/>
      <c r="D89" s="133" t="s">
        <v>26</v>
      </c>
      <c r="E89" s="134"/>
      <c r="F89" s="135"/>
      <c r="G89" s="28">
        <f>SUM(G88:G88)</f>
        <v>70.8</v>
      </c>
      <c r="H89" s="28">
        <f t="shared" ref="H89" si="34">SUM(H88:H88)</f>
        <v>90</v>
      </c>
      <c r="I89" s="28">
        <f t="shared" ref="I89" si="35">SUM(I88:I88)</f>
        <v>70</v>
      </c>
      <c r="J89" s="28">
        <f t="shared" ref="J89" si="36">SUM(J88:J88)</f>
        <v>90</v>
      </c>
      <c r="K89" s="28">
        <f t="shared" ref="K89" si="37">SUM(K88:K88)</f>
        <v>90</v>
      </c>
      <c r="L89" s="14" t="s">
        <v>24</v>
      </c>
      <c r="M89" s="29" t="s">
        <v>24</v>
      </c>
      <c r="N89" s="29" t="s">
        <v>24</v>
      </c>
      <c r="O89" s="29" t="s">
        <v>24</v>
      </c>
      <c r="P89" s="29" t="s">
        <v>24</v>
      </c>
      <c r="Q89" s="29" t="s">
        <v>24</v>
      </c>
      <c r="R89" s="29" t="s">
        <v>24</v>
      </c>
      <c r="S89" s="117">
        <f>(I89-G89)/G89</f>
        <v>-1.1299435028248548E-2</v>
      </c>
    </row>
    <row r="90" spans="1:24" ht="43.5" customHeight="1" x14ac:dyDescent="0.2">
      <c r="A90" s="190"/>
      <c r="B90" s="169"/>
      <c r="C90" s="59" t="s">
        <v>33</v>
      </c>
      <c r="D90" s="137" t="s">
        <v>68</v>
      </c>
      <c r="E90" s="138"/>
      <c r="F90" s="55" t="s">
        <v>115</v>
      </c>
      <c r="G90" s="139"/>
      <c r="H90" s="140"/>
      <c r="I90" s="140"/>
      <c r="J90" s="140"/>
      <c r="K90" s="140"/>
      <c r="L90" s="86" t="s">
        <v>116</v>
      </c>
      <c r="M90" s="54" t="s">
        <v>137</v>
      </c>
      <c r="N90" s="45" t="s">
        <v>69</v>
      </c>
      <c r="O90" s="5" t="s">
        <v>18</v>
      </c>
      <c r="P90" s="5">
        <v>21</v>
      </c>
      <c r="Q90" s="5">
        <v>23</v>
      </c>
      <c r="R90" s="5">
        <v>23</v>
      </c>
      <c r="S90" s="93"/>
      <c r="T90" s="158"/>
      <c r="U90" s="158"/>
      <c r="V90" s="158"/>
      <c r="W90" s="158"/>
      <c r="X90" s="158"/>
    </row>
    <row r="91" spans="1:24" ht="15" customHeight="1" x14ac:dyDescent="0.2">
      <c r="A91" s="190"/>
      <c r="B91" s="169"/>
      <c r="C91" s="136" t="s">
        <v>33</v>
      </c>
      <c r="D91" s="57" t="s">
        <v>36</v>
      </c>
      <c r="E91" s="58" t="s">
        <v>20</v>
      </c>
      <c r="F91" s="26" t="s">
        <v>24</v>
      </c>
      <c r="G91" s="9">
        <v>34.299999999999997</v>
      </c>
      <c r="H91" s="9">
        <v>40</v>
      </c>
      <c r="I91" s="9">
        <v>40</v>
      </c>
      <c r="J91" s="9">
        <v>40</v>
      </c>
      <c r="K91" s="9">
        <v>40</v>
      </c>
      <c r="L91" s="27" t="s">
        <v>24</v>
      </c>
      <c r="M91" s="42"/>
      <c r="N91" s="43"/>
      <c r="O91" s="44"/>
      <c r="P91" s="46"/>
      <c r="Q91" s="46"/>
      <c r="R91" s="47"/>
      <c r="S91" s="93"/>
    </row>
    <row r="92" spans="1:24" x14ac:dyDescent="0.2">
      <c r="A92" s="190"/>
      <c r="B92" s="211"/>
      <c r="C92" s="136"/>
      <c r="D92" s="133" t="s">
        <v>26</v>
      </c>
      <c r="E92" s="134"/>
      <c r="F92" s="135"/>
      <c r="G92" s="28">
        <f>SUM(G91:G91)</f>
        <v>34.299999999999997</v>
      </c>
      <c r="H92" s="28">
        <f t="shared" ref="H92" si="38">SUM(H91:H91)</f>
        <v>40</v>
      </c>
      <c r="I92" s="28">
        <f t="shared" ref="I92" si="39">SUM(I91:I91)</f>
        <v>40</v>
      </c>
      <c r="J92" s="28">
        <f t="shared" ref="J92" si="40">SUM(J91:J91)</f>
        <v>40</v>
      </c>
      <c r="K92" s="28">
        <f t="shared" ref="K92" si="41">SUM(K91:K91)</f>
        <v>40</v>
      </c>
      <c r="L92" s="14" t="s">
        <v>24</v>
      </c>
      <c r="M92" s="29" t="s">
        <v>24</v>
      </c>
      <c r="N92" s="29" t="s">
        <v>24</v>
      </c>
      <c r="O92" s="29" t="s">
        <v>24</v>
      </c>
      <c r="P92" s="29" t="s">
        <v>24</v>
      </c>
      <c r="Q92" s="29" t="s">
        <v>24</v>
      </c>
      <c r="R92" s="29" t="s">
        <v>24</v>
      </c>
      <c r="S92" s="96">
        <f>(I92-G92)/G92</f>
        <v>0.1661807580174928</v>
      </c>
    </row>
    <row r="93" spans="1:24" ht="12.75" customHeight="1" x14ac:dyDescent="0.2">
      <c r="A93" s="191"/>
      <c r="B93" s="53" t="s">
        <v>0</v>
      </c>
      <c r="C93" s="129" t="s">
        <v>2</v>
      </c>
      <c r="D93" s="129"/>
      <c r="E93" s="129"/>
      <c r="F93" s="130"/>
      <c r="G93" s="30">
        <f>G83+G86+G89+G92</f>
        <v>130.19999999999999</v>
      </c>
      <c r="H93" s="30">
        <f t="shared" ref="H93:K93" si="42">H83+H86+H89+H92</f>
        <v>200</v>
      </c>
      <c r="I93" s="30">
        <f t="shared" si="42"/>
        <v>145</v>
      </c>
      <c r="J93" s="30">
        <f t="shared" si="42"/>
        <v>235</v>
      </c>
      <c r="K93" s="30">
        <f t="shared" si="42"/>
        <v>185</v>
      </c>
      <c r="L93" s="31" t="s">
        <v>24</v>
      </c>
      <c r="M93" s="32" t="s">
        <v>24</v>
      </c>
      <c r="N93" s="32" t="s">
        <v>24</v>
      </c>
      <c r="O93" s="32" t="s">
        <v>24</v>
      </c>
      <c r="P93" s="32" t="s">
        <v>24</v>
      </c>
      <c r="Q93" s="32" t="s">
        <v>24</v>
      </c>
      <c r="R93" s="32" t="s">
        <v>24</v>
      </c>
      <c r="S93" s="93"/>
    </row>
    <row r="94" spans="1:24" ht="12.75" customHeight="1" x14ac:dyDescent="0.2">
      <c r="A94" s="35" t="s">
        <v>32</v>
      </c>
      <c r="B94" s="131" t="s">
        <v>11</v>
      </c>
      <c r="C94" s="132"/>
      <c r="D94" s="132"/>
      <c r="E94" s="132"/>
      <c r="F94" s="132"/>
      <c r="G94" s="36">
        <f>G93</f>
        <v>130.19999999999999</v>
      </c>
      <c r="H94" s="36">
        <f t="shared" ref="H94:K94" si="43">H93</f>
        <v>200</v>
      </c>
      <c r="I94" s="36">
        <f t="shared" si="43"/>
        <v>145</v>
      </c>
      <c r="J94" s="36">
        <f t="shared" si="43"/>
        <v>235</v>
      </c>
      <c r="K94" s="36">
        <f t="shared" si="43"/>
        <v>185</v>
      </c>
      <c r="L94" s="37" t="s">
        <v>24</v>
      </c>
      <c r="M94" s="38" t="s">
        <v>24</v>
      </c>
      <c r="N94" s="38" t="s">
        <v>24</v>
      </c>
      <c r="O94" s="38" t="s">
        <v>24</v>
      </c>
      <c r="P94" s="38" t="s">
        <v>24</v>
      </c>
      <c r="Q94" s="38" t="s">
        <v>24</v>
      </c>
      <c r="R94" s="38" t="s">
        <v>24</v>
      </c>
      <c r="S94" s="93"/>
    </row>
    <row r="95" spans="1:24" x14ac:dyDescent="0.2">
      <c r="A95" s="127" t="s">
        <v>3</v>
      </c>
      <c r="B95" s="128"/>
      <c r="C95" s="128"/>
      <c r="D95" s="128"/>
      <c r="E95" s="128"/>
      <c r="F95" s="128"/>
      <c r="G95" s="39">
        <f>G45+G78+G94</f>
        <v>2945.1480000000001</v>
      </c>
      <c r="H95" s="39">
        <f t="shared" ref="H95:K95" si="44">H45+H78+H94</f>
        <v>3815.3</v>
      </c>
      <c r="I95" s="39">
        <f t="shared" si="44"/>
        <v>3172.8679999999999</v>
      </c>
      <c r="J95" s="39">
        <f t="shared" si="44"/>
        <v>4265.0999999999995</v>
      </c>
      <c r="K95" s="39">
        <f t="shared" si="44"/>
        <v>4516.6000000000004</v>
      </c>
      <c r="L95" s="13" t="s">
        <v>24</v>
      </c>
      <c r="M95" s="40" t="s">
        <v>24</v>
      </c>
      <c r="N95" s="40" t="s">
        <v>24</v>
      </c>
      <c r="O95" s="40" t="s">
        <v>24</v>
      </c>
      <c r="P95" s="40" t="s">
        <v>24</v>
      </c>
      <c r="Q95" s="40" t="s">
        <v>24</v>
      </c>
      <c r="R95" s="40" t="s">
        <v>24</v>
      </c>
      <c r="S95" s="93"/>
    </row>
    <row r="96" spans="1:24" x14ac:dyDescent="0.2">
      <c r="A96" s="41" t="s">
        <v>29</v>
      </c>
      <c r="S96" s="95"/>
    </row>
    <row r="97" spans="1:11" x14ac:dyDescent="0.2">
      <c r="A97" s="41" t="s">
        <v>31</v>
      </c>
    </row>
    <row r="98" spans="1:11" x14ac:dyDescent="0.2">
      <c r="A98" s="41" t="s">
        <v>30</v>
      </c>
    </row>
    <row r="99" spans="1:11" ht="13.5" thickBot="1" x14ac:dyDescent="0.25">
      <c r="A99" s="126" t="s">
        <v>5</v>
      </c>
      <c r="B99" s="126"/>
      <c r="C99" s="126"/>
      <c r="D99" s="126"/>
      <c r="E99" s="126"/>
      <c r="F99" s="126"/>
      <c r="G99" s="126"/>
      <c r="H99" s="126"/>
      <c r="I99" s="126"/>
      <c r="J99" s="126"/>
      <c r="K99" s="126"/>
    </row>
    <row r="100" spans="1:11" ht="25.5" x14ac:dyDescent="0.2">
      <c r="A100" s="177" t="s">
        <v>6</v>
      </c>
      <c r="B100" s="178"/>
      <c r="C100" s="178"/>
      <c r="D100" s="10" t="s">
        <v>19</v>
      </c>
      <c r="E100" s="176" t="s">
        <v>20</v>
      </c>
      <c r="F100" s="176"/>
      <c r="G100" s="12">
        <f>G16+G23+G29+G35+G41+G53+G61+G68+G72+G75+G82+G85+G88+G91</f>
        <v>2721.3000000000006</v>
      </c>
      <c r="H100" s="12">
        <f t="shared" ref="H100:K100" si="45">H16+H23+H29+H35+H41+H53+H61+H68+H72+H75+H82+H85+H88+H91</f>
        <v>3602.4</v>
      </c>
      <c r="I100" s="12">
        <f t="shared" si="45"/>
        <v>2967.8</v>
      </c>
      <c r="J100" s="12">
        <f t="shared" si="45"/>
        <v>4031.3</v>
      </c>
      <c r="K100" s="111">
        <f t="shared" si="45"/>
        <v>4262.3999999999996</v>
      </c>
    </row>
    <row r="101" spans="1:11" ht="38.25" x14ac:dyDescent="0.2">
      <c r="A101" s="179"/>
      <c r="B101" s="180"/>
      <c r="C101" s="180"/>
      <c r="D101" s="11" t="s">
        <v>25</v>
      </c>
      <c r="E101" s="175" t="s">
        <v>21</v>
      </c>
      <c r="F101" s="175"/>
      <c r="G101" s="15">
        <f>G54+G18</f>
        <v>44.847999999999999</v>
      </c>
      <c r="H101" s="15">
        <f t="shared" ref="H101:K101" si="46">H54+H18</f>
        <v>47.1</v>
      </c>
      <c r="I101" s="15">
        <f t="shared" si="46"/>
        <v>39.567999999999998</v>
      </c>
      <c r="J101" s="15">
        <f t="shared" si="46"/>
        <v>51.8</v>
      </c>
      <c r="K101" s="112">
        <f t="shared" si="46"/>
        <v>57</v>
      </c>
    </row>
    <row r="102" spans="1:11" ht="39" thickBot="1" x14ac:dyDescent="0.25">
      <c r="A102" s="181"/>
      <c r="B102" s="182"/>
      <c r="C102" s="182"/>
      <c r="D102" s="62" t="s">
        <v>22</v>
      </c>
      <c r="E102" s="174" t="s">
        <v>23</v>
      </c>
      <c r="F102" s="174"/>
      <c r="G102" s="63">
        <f t="shared" ref="G102:K102" si="47">G17+G24+G30+G36+G42+G55+G62+G69</f>
        <v>179</v>
      </c>
      <c r="H102" s="63">
        <f t="shared" si="47"/>
        <v>165.8</v>
      </c>
      <c r="I102" s="63">
        <f t="shared" si="47"/>
        <v>165.5</v>
      </c>
      <c r="J102" s="63">
        <f t="shared" si="47"/>
        <v>182</v>
      </c>
      <c r="K102" s="113">
        <f t="shared" si="47"/>
        <v>197.2</v>
      </c>
    </row>
    <row r="103" spans="1:11" ht="13.5" thickBot="1" x14ac:dyDescent="0.25">
      <c r="A103" s="183" t="s">
        <v>3</v>
      </c>
      <c r="B103" s="184"/>
      <c r="C103" s="184"/>
      <c r="D103" s="184"/>
      <c r="E103" s="184"/>
      <c r="F103" s="184"/>
      <c r="G103" s="60">
        <f>SUM(G100:G102)</f>
        <v>2945.1480000000006</v>
      </c>
      <c r="H103" s="60">
        <f t="shared" ref="H103:K103" si="48">SUM(H100:H102)</f>
        <v>3815.3</v>
      </c>
      <c r="I103" s="60">
        <f t="shared" si="48"/>
        <v>3172.8680000000004</v>
      </c>
      <c r="J103" s="60">
        <f t="shared" si="48"/>
        <v>4265.1000000000004</v>
      </c>
      <c r="K103" s="61">
        <f t="shared" si="48"/>
        <v>4516.5999999999995</v>
      </c>
    </row>
    <row r="104" spans="1:11" x14ac:dyDescent="0.2">
      <c r="A104" s="185" t="s">
        <v>9</v>
      </c>
      <c r="B104" s="186"/>
      <c r="C104" s="186"/>
      <c r="D104" s="186"/>
      <c r="E104" s="186"/>
      <c r="F104" s="186"/>
      <c r="G104" s="16"/>
      <c r="H104" s="16"/>
      <c r="I104" s="16"/>
      <c r="J104" s="16"/>
      <c r="K104" s="114"/>
    </row>
    <row r="105" spans="1:11" x14ac:dyDescent="0.2">
      <c r="A105" s="187" t="s">
        <v>7</v>
      </c>
      <c r="B105" s="188"/>
      <c r="C105" s="188"/>
      <c r="D105" s="188"/>
      <c r="E105" s="188"/>
      <c r="F105" s="188"/>
      <c r="G105" s="17">
        <f>G83+G92</f>
        <v>59.4</v>
      </c>
      <c r="H105" s="17">
        <f t="shared" ref="H105:K105" si="49">H83+H92</f>
        <v>90</v>
      </c>
      <c r="I105" s="17">
        <f t="shared" si="49"/>
        <v>70</v>
      </c>
      <c r="J105" s="17">
        <f t="shared" si="49"/>
        <v>95</v>
      </c>
      <c r="K105" s="115">
        <f t="shared" si="49"/>
        <v>95</v>
      </c>
    </row>
    <row r="106" spans="1:11" ht="13.5" thickBot="1" x14ac:dyDescent="0.25">
      <c r="A106" s="172" t="s">
        <v>8</v>
      </c>
      <c r="B106" s="173"/>
      <c r="C106" s="173"/>
      <c r="D106" s="173"/>
      <c r="E106" s="173"/>
      <c r="F106" s="173"/>
      <c r="G106" s="18">
        <f>G19+G25+G31+G37+G43+G56+G63+G70+G73+G76+G86+G89</f>
        <v>2885.7480000000005</v>
      </c>
      <c r="H106" s="18">
        <f t="shared" ref="H106:K106" si="50">H19+H25+H31+H37+H43+H56+H63+H70+H73+H76+H86+H89</f>
        <v>3725.3</v>
      </c>
      <c r="I106" s="18">
        <f t="shared" si="50"/>
        <v>3102.8680000000004</v>
      </c>
      <c r="J106" s="18">
        <f t="shared" si="50"/>
        <v>4170.0999999999995</v>
      </c>
      <c r="K106" s="116">
        <f t="shared" si="50"/>
        <v>4421.6000000000004</v>
      </c>
    </row>
    <row r="107" spans="1:11" x14ac:dyDescent="0.2">
      <c r="F107" s="19"/>
      <c r="G107" s="19"/>
      <c r="H107" s="6"/>
      <c r="I107" s="6"/>
      <c r="J107" s="6"/>
      <c r="K107" s="6"/>
    </row>
    <row r="108" spans="1:11" x14ac:dyDescent="0.2">
      <c r="D108" s="1" t="s">
        <v>27</v>
      </c>
      <c r="F108" s="19"/>
      <c r="G108" s="20">
        <f>G103-G95</f>
        <v>0</v>
      </c>
      <c r="H108" s="20">
        <f t="shared" ref="H108:K108" si="51">H103-H95</f>
        <v>0</v>
      </c>
      <c r="I108" s="20">
        <f t="shared" si="51"/>
        <v>0</v>
      </c>
      <c r="J108" s="20">
        <f t="shared" si="51"/>
        <v>0</v>
      </c>
      <c r="K108" s="20">
        <f t="shared" si="51"/>
        <v>0</v>
      </c>
    </row>
    <row r="109" spans="1:11" x14ac:dyDescent="0.2">
      <c r="G109" s="89">
        <f>G105+G106-G95</f>
        <v>0</v>
      </c>
      <c r="H109" s="89">
        <f t="shared" ref="H109:K109" si="52">H105+H106-H95</f>
        <v>0</v>
      </c>
      <c r="I109" s="89">
        <f t="shared" si="52"/>
        <v>0</v>
      </c>
      <c r="J109" s="89">
        <f t="shared" si="52"/>
        <v>0</v>
      </c>
      <c r="K109" s="89">
        <f t="shared" si="52"/>
        <v>0</v>
      </c>
    </row>
  </sheetData>
  <mergeCells count="147">
    <mergeCell ref="T65:V65"/>
    <mergeCell ref="T66:V66"/>
    <mergeCell ref="D74:E74"/>
    <mergeCell ref="G74:K74"/>
    <mergeCell ref="T74:X74"/>
    <mergeCell ref="C75:C76"/>
    <mergeCell ref="D76:F76"/>
    <mergeCell ref="B64:B73"/>
    <mergeCell ref="C64:C67"/>
    <mergeCell ref="D64:E67"/>
    <mergeCell ref="F64:F67"/>
    <mergeCell ref="G64:K67"/>
    <mergeCell ref="L64:L67"/>
    <mergeCell ref="C68:C70"/>
    <mergeCell ref="T84:X84"/>
    <mergeCell ref="D81:E81"/>
    <mergeCell ref="G81:K81"/>
    <mergeCell ref="C85:C86"/>
    <mergeCell ref="D86:F86"/>
    <mergeCell ref="T71:X71"/>
    <mergeCell ref="C72:C73"/>
    <mergeCell ref="D73:F73"/>
    <mergeCell ref="C77:F77"/>
    <mergeCell ref="B78:F78"/>
    <mergeCell ref="B79:R79"/>
    <mergeCell ref="C80:E80"/>
    <mergeCell ref="B81:B92"/>
    <mergeCell ref="T90:X90"/>
    <mergeCell ref="T87:X87"/>
    <mergeCell ref="T81:X81"/>
    <mergeCell ref="C82:C83"/>
    <mergeCell ref="D83:F83"/>
    <mergeCell ref="D84:E84"/>
    <mergeCell ref="G71:K71"/>
    <mergeCell ref="S6:S7"/>
    <mergeCell ref="J6:J7"/>
    <mergeCell ref="K6:K7"/>
    <mergeCell ref="B6:B7"/>
    <mergeCell ref="C6:C7"/>
    <mergeCell ref="E6:E7"/>
    <mergeCell ref="I6:I7"/>
    <mergeCell ref="G6:G7"/>
    <mergeCell ref="H6:H7"/>
    <mergeCell ref="D6:D7"/>
    <mergeCell ref="N6:O6"/>
    <mergeCell ref="L6:L7"/>
    <mergeCell ref="M6:M7"/>
    <mergeCell ref="F6:F7"/>
    <mergeCell ref="P6:R6"/>
    <mergeCell ref="A5:R5"/>
    <mergeCell ref="A6:A7"/>
    <mergeCell ref="G84:K84"/>
    <mergeCell ref="D19:F19"/>
    <mergeCell ref="G10:K11"/>
    <mergeCell ref="B10:B11"/>
    <mergeCell ref="C10:E11"/>
    <mergeCell ref="F10:F11"/>
    <mergeCell ref="L10:L11"/>
    <mergeCell ref="L20:L22"/>
    <mergeCell ref="C32:C34"/>
    <mergeCell ref="D32:E34"/>
    <mergeCell ref="L26:L28"/>
    <mergeCell ref="G47:K49"/>
    <mergeCell ref="G80:K80"/>
    <mergeCell ref="A10:A44"/>
    <mergeCell ref="C16:C19"/>
    <mergeCell ref="D12:E15"/>
    <mergeCell ref="B9:R9"/>
    <mergeCell ref="C26:C28"/>
    <mergeCell ref="D26:E28"/>
    <mergeCell ref="F26:F28"/>
    <mergeCell ref="G26:K28"/>
    <mergeCell ref="C29:C31"/>
    <mergeCell ref="D31:F31"/>
    <mergeCell ref="B12:B43"/>
    <mergeCell ref="C20:C22"/>
    <mergeCell ref="D20:E22"/>
    <mergeCell ref="F20:F22"/>
    <mergeCell ref="G20:K22"/>
    <mergeCell ref="C23:C25"/>
    <mergeCell ref="C38:C40"/>
    <mergeCell ref="D38:E40"/>
    <mergeCell ref="F38:F40"/>
    <mergeCell ref="D37:F37"/>
    <mergeCell ref="C35:C37"/>
    <mergeCell ref="C50:C52"/>
    <mergeCell ref="A106:F106"/>
    <mergeCell ref="E102:F102"/>
    <mergeCell ref="E101:F101"/>
    <mergeCell ref="E100:F100"/>
    <mergeCell ref="A100:C102"/>
    <mergeCell ref="A103:F103"/>
    <mergeCell ref="A104:F104"/>
    <mergeCell ref="A105:F105"/>
    <mergeCell ref="D70:F70"/>
    <mergeCell ref="D71:E71"/>
    <mergeCell ref="F57:F60"/>
    <mergeCell ref="A47:A77"/>
    <mergeCell ref="A80:A93"/>
    <mergeCell ref="G57:K60"/>
    <mergeCell ref="L57:L60"/>
    <mergeCell ref="C12:C15"/>
    <mergeCell ref="F12:F15"/>
    <mergeCell ref="G12:K15"/>
    <mergeCell ref="L12:L15"/>
    <mergeCell ref="T50:X50"/>
    <mergeCell ref="T57:X57"/>
    <mergeCell ref="B46:R46"/>
    <mergeCell ref="B47:B49"/>
    <mergeCell ref="C47:E49"/>
    <mergeCell ref="F47:F49"/>
    <mergeCell ref="L47:L49"/>
    <mergeCell ref="G38:K40"/>
    <mergeCell ref="D25:F25"/>
    <mergeCell ref="F32:F34"/>
    <mergeCell ref="C41:C43"/>
    <mergeCell ref="G32:K34"/>
    <mergeCell ref="L38:L40"/>
    <mergeCell ref="D43:F43"/>
    <mergeCell ref="C44:F44"/>
    <mergeCell ref="B45:F45"/>
    <mergeCell ref="L32:L34"/>
    <mergeCell ref="B50:B63"/>
    <mergeCell ref="J2:L2"/>
    <mergeCell ref="J3:K3"/>
    <mergeCell ref="C61:C63"/>
    <mergeCell ref="D63:F63"/>
    <mergeCell ref="D56:F56"/>
    <mergeCell ref="A99:K99"/>
    <mergeCell ref="A95:F95"/>
    <mergeCell ref="C93:F93"/>
    <mergeCell ref="B94:F94"/>
    <mergeCell ref="D89:F89"/>
    <mergeCell ref="C88:C89"/>
    <mergeCell ref="D87:E87"/>
    <mergeCell ref="G87:K87"/>
    <mergeCell ref="D90:E90"/>
    <mergeCell ref="G90:K90"/>
    <mergeCell ref="C91:C92"/>
    <mergeCell ref="D92:F92"/>
    <mergeCell ref="D50:E52"/>
    <mergeCell ref="F50:F52"/>
    <mergeCell ref="G50:K52"/>
    <mergeCell ref="L50:L52"/>
    <mergeCell ref="C53:C56"/>
    <mergeCell ref="C57:C60"/>
    <mergeCell ref="D57:E60"/>
  </mergeCells>
  <phoneticPr fontId="7" type="noConversion"/>
  <pageMargins left="0.25" right="0.25" top="0.75" bottom="0.75" header="0.3" footer="0.3"/>
  <pageSetup paperSize="9" scale="67" orientation="portrait" r:id="rId1"/>
  <rowBreaks count="1" manualBreakCount="1">
    <brk id="5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abSelected="1" zoomScaleNormal="100" workbookViewId="0">
      <selection activeCell="A5" sqref="A5:G5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4" style="1" customWidth="1"/>
    <col min="8" max="16384" width="9.140625" style="1"/>
  </cols>
  <sheetData>
    <row r="1" spans="1:17" x14ac:dyDescent="0.2">
      <c r="C1" s="120" t="s">
        <v>170</v>
      </c>
      <c r="D1" s="120"/>
      <c r="E1" s="120"/>
      <c r="F1" s="120"/>
      <c r="G1" s="120"/>
    </row>
    <row r="2" spans="1:17" x14ac:dyDescent="0.2">
      <c r="A2" s="2"/>
      <c r="B2" s="2"/>
      <c r="C2" s="120" t="s">
        <v>171</v>
      </c>
      <c r="D2" s="120"/>
      <c r="E2" s="120"/>
      <c r="F2" s="120"/>
      <c r="G2" s="120"/>
    </row>
    <row r="3" spans="1:17" x14ac:dyDescent="0.2">
      <c r="A3" s="2"/>
      <c r="B3" s="2"/>
      <c r="C3" s="120" t="s">
        <v>172</v>
      </c>
      <c r="D3" s="120"/>
      <c r="E3" s="120"/>
      <c r="F3" s="120"/>
      <c r="G3" s="120"/>
    </row>
    <row r="4" spans="1:17" x14ac:dyDescent="0.2">
      <c r="A4" s="2"/>
      <c r="B4" s="2"/>
      <c r="C4" s="2"/>
      <c r="D4" s="2"/>
      <c r="E4" s="2"/>
      <c r="F4" s="3"/>
    </row>
    <row r="5" spans="1:17" ht="34.5" customHeight="1" x14ac:dyDescent="0.2">
      <c r="A5" s="232" t="s">
        <v>169</v>
      </c>
      <c r="B5" s="232"/>
      <c r="C5" s="232"/>
      <c r="D5" s="232"/>
      <c r="E5" s="232"/>
      <c r="F5" s="232"/>
      <c r="G5" s="232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36.75" customHeight="1" x14ac:dyDescent="0.2">
      <c r="A6" s="220" t="s">
        <v>10</v>
      </c>
      <c r="B6" s="220" t="s">
        <v>157</v>
      </c>
      <c r="C6" s="220"/>
      <c r="D6" s="220" t="s">
        <v>158</v>
      </c>
      <c r="E6" s="220"/>
      <c r="F6" s="220"/>
      <c r="G6" s="220" t="s">
        <v>159</v>
      </c>
    </row>
    <row r="7" spans="1:17" ht="30.75" customHeight="1" x14ac:dyDescent="0.2">
      <c r="A7" s="220"/>
      <c r="B7" s="101" t="s">
        <v>1</v>
      </c>
      <c r="C7" s="101" t="s">
        <v>4</v>
      </c>
      <c r="D7" s="102">
        <v>2023</v>
      </c>
      <c r="E7" s="102">
        <v>2024</v>
      </c>
      <c r="F7" s="102">
        <v>2025</v>
      </c>
      <c r="G7" s="220"/>
    </row>
    <row r="8" spans="1:17" ht="15" x14ac:dyDescent="0.25">
      <c r="A8" s="103">
        <v>1</v>
      </c>
      <c r="B8" s="104">
        <v>2</v>
      </c>
      <c r="C8" s="104">
        <v>3</v>
      </c>
      <c r="D8" s="104">
        <v>4</v>
      </c>
      <c r="E8" s="104">
        <v>5</v>
      </c>
      <c r="F8" s="104">
        <v>6</v>
      </c>
      <c r="G8" s="103">
        <v>7</v>
      </c>
    </row>
    <row r="9" spans="1:17" ht="15" x14ac:dyDescent="0.2">
      <c r="A9" s="21" t="s">
        <v>96</v>
      </c>
      <c r="B9" s="222" t="str">
        <f>'006 pr. asignavimai'!C10</f>
        <v>Padidinti kultūros centrų teikiamų paslaugų įvairovę ir kokybę</v>
      </c>
      <c r="C9" s="223"/>
      <c r="D9" s="223"/>
      <c r="E9" s="223"/>
      <c r="F9" s="223"/>
      <c r="G9" s="224" t="s">
        <v>160</v>
      </c>
    </row>
    <row r="10" spans="1:17" ht="30" x14ac:dyDescent="0.2">
      <c r="A10" s="7" t="str">
        <f>'006 pr. asignavimai'!M10</f>
        <v>R-006-01-01-01</v>
      </c>
      <c r="B10" s="8" t="str">
        <f>'006 pr. asignavimai'!N10</f>
        <v xml:space="preserve">Gyventojų, dalyvavusių kultūros centrų organizuojamuose renginiuose per metus, dalis nuo bendro rajono gyventojų skaičiaus (einamųjų metų sausio 1 d. duomenys) </v>
      </c>
      <c r="C10" s="7" t="str">
        <f>'006 pr. asignavimai'!O10</f>
        <v>proc.</v>
      </c>
      <c r="D10" s="7">
        <f>'006 pr. asignavimai'!P10</f>
        <v>15</v>
      </c>
      <c r="E10" s="7">
        <f>'006 pr. asignavimai'!Q10</f>
        <v>17</v>
      </c>
      <c r="F10" s="105">
        <f>'006 pr. asignavimai'!R10</f>
        <v>20</v>
      </c>
      <c r="G10" s="225"/>
    </row>
    <row r="11" spans="1:17" ht="30" x14ac:dyDescent="0.2">
      <c r="A11" s="7" t="str">
        <f>'006 pr. asignavimai'!M11</f>
        <v>R-006-01-01-02</v>
      </c>
      <c r="B11" s="8" t="str">
        <f>'006 pr. asignavimai'!N11</f>
        <v>Kultūros centrų organizuojamų kultūrinių renginių skaičiaus pokytis (palyginti su praėjusiais metais)</v>
      </c>
      <c r="C11" s="7" t="str">
        <f>'006 pr. asignavimai'!O11</f>
        <v>proc.</v>
      </c>
      <c r="D11" s="7">
        <f>'006 pr. asignavimai'!P11</f>
        <v>2</v>
      </c>
      <c r="E11" s="7">
        <f>'006 pr. asignavimai'!Q11</f>
        <v>3</v>
      </c>
      <c r="F11" s="105">
        <f>'006 pr. asignavimai'!R11</f>
        <v>3</v>
      </c>
      <c r="G11" s="226"/>
    </row>
    <row r="12" spans="1:17" ht="15" customHeight="1" x14ac:dyDescent="0.2">
      <c r="A12" s="64" t="s">
        <v>97</v>
      </c>
      <c r="B12" s="221" t="str">
        <f>'006 pr. asignavimai'!D12</f>
        <v>Plungės rajono savivaldybės  kultūros centro veikla</v>
      </c>
      <c r="C12" s="221"/>
      <c r="D12" s="221"/>
      <c r="E12" s="221"/>
      <c r="F12" s="221"/>
      <c r="G12" s="227" t="s">
        <v>161</v>
      </c>
    </row>
    <row r="13" spans="1:17" ht="30" x14ac:dyDescent="0.2">
      <c r="A13" s="65" t="str">
        <f>'006 pr. asignavimai'!M12</f>
        <v xml:space="preserve">V-006-01-01-01-01 </v>
      </c>
      <c r="B13" s="66" t="str">
        <f>'006 pr. asignavimai'!N12</f>
        <v>Į įstaigą atvykusių ir ilgalaikius produktus/ paslaugas sukūrusių profesionalių menininkų kūrėjų skaičius</v>
      </c>
      <c r="C13" s="65" t="str">
        <f>'006 pr. asignavimai'!O12</f>
        <v>asm.</v>
      </c>
      <c r="D13" s="65">
        <f>'006 pr. asignavimai'!P12</f>
        <v>1</v>
      </c>
      <c r="E13" s="65">
        <f>'006 pr. asignavimai'!Q12</f>
        <v>1</v>
      </c>
      <c r="F13" s="106">
        <f>'006 pr. asignavimai'!R12</f>
        <v>1</v>
      </c>
      <c r="G13" s="228"/>
    </row>
    <row r="14" spans="1:17" ht="15" x14ac:dyDescent="0.2">
      <c r="A14" s="65" t="str">
        <f>'006 pr. asignavimai'!M13</f>
        <v>V-006-01-01-01-02</v>
      </c>
      <c r="B14" s="66" t="str">
        <f>'006 pr. asignavimai'!N13</f>
        <v xml:space="preserve">Aktyvių / įgyvendintų kultūrinių, edukacinių ir meno programų / projektų skaičius </v>
      </c>
      <c r="C14" s="65" t="str">
        <f>'006 pr. asignavimai'!O13</f>
        <v>vnt.</v>
      </c>
      <c r="D14" s="65">
        <f>'006 pr. asignavimai'!P13</f>
        <v>30</v>
      </c>
      <c r="E14" s="65">
        <f>'006 pr. asignavimai'!Q13</f>
        <v>35</v>
      </c>
      <c r="F14" s="106">
        <f>'006 pr. asignavimai'!R13</f>
        <v>40</v>
      </c>
      <c r="G14" s="228"/>
    </row>
    <row r="15" spans="1:17" ht="15" x14ac:dyDescent="0.2">
      <c r="A15" s="65" t="str">
        <f>'006 pr. asignavimai'!M14</f>
        <v>V-006-01-01-01-03</v>
      </c>
      <c r="B15" s="66" t="str">
        <f>'006 pr. asignavimai'!N14</f>
        <v xml:space="preserve">Tarptautinių kultūrinių projektų / programų, vykdomų įstaigoje, skaičius </v>
      </c>
      <c r="C15" s="65" t="str">
        <f>'006 pr. asignavimai'!O14</f>
        <v>vnt.</v>
      </c>
      <c r="D15" s="65">
        <f>'006 pr. asignavimai'!P14</f>
        <v>1</v>
      </c>
      <c r="E15" s="65">
        <f>'006 pr. asignavimai'!Q14</f>
        <v>2</v>
      </c>
      <c r="F15" s="106">
        <f>'006 pr. asignavimai'!R14</f>
        <v>2</v>
      </c>
      <c r="G15" s="228"/>
    </row>
    <row r="16" spans="1:17" ht="15" x14ac:dyDescent="0.2">
      <c r="A16" s="65" t="str">
        <f>'006 pr. asignavimai'!M15</f>
        <v>V-006-01-01-01-04</v>
      </c>
      <c r="B16" s="66" t="str">
        <f>'006 pr. asignavimai'!N15</f>
        <v>Aktyvių meno mėgėjų kolektyvų, veikiančių įstaigoje, skaičius</v>
      </c>
      <c r="C16" s="65" t="str">
        <f>'006 pr. asignavimai'!O15</f>
        <v>vnt.</v>
      </c>
      <c r="D16" s="65">
        <f>'006 pr. asignavimai'!P15</f>
        <v>20</v>
      </c>
      <c r="E16" s="65">
        <f>'006 pr. asignavimai'!Q15</f>
        <v>20</v>
      </c>
      <c r="F16" s="106">
        <f>'006 pr. asignavimai'!R15</f>
        <v>20</v>
      </c>
      <c r="G16" s="229"/>
    </row>
    <row r="17" spans="1:7" ht="15" customHeight="1" x14ac:dyDescent="0.2">
      <c r="A17" s="64" t="s">
        <v>98</v>
      </c>
      <c r="B17" s="221" t="str">
        <f>'006 pr. asignavimai'!D20</f>
        <v>Kulių kultūros centro veikla</v>
      </c>
      <c r="C17" s="221"/>
      <c r="D17" s="221"/>
      <c r="E17" s="221"/>
      <c r="F17" s="221"/>
      <c r="G17" s="227" t="s">
        <v>161</v>
      </c>
    </row>
    <row r="18" spans="1:7" ht="15" x14ac:dyDescent="0.2">
      <c r="A18" s="65" t="str">
        <f>'006 pr. asignavimai'!M20</f>
        <v>V-006-01-01-02-01</v>
      </c>
      <c r="B18" s="66" t="str">
        <f>'006 pr. asignavimai'!N20</f>
        <v xml:space="preserve">Aktyvių / įgyvendintų kultūrinių, edukacinių ir meno programų / projektų skaičius </v>
      </c>
      <c r="C18" s="65" t="str">
        <f>'006 pr. asignavimai'!O20</f>
        <v>vnt.</v>
      </c>
      <c r="D18" s="65">
        <f>'006 pr. asignavimai'!P20</f>
        <v>2</v>
      </c>
      <c r="E18" s="65">
        <f>'006 pr. asignavimai'!Q20</f>
        <v>3</v>
      </c>
      <c r="F18" s="106">
        <f>'006 pr. asignavimai'!R20</f>
        <v>3</v>
      </c>
      <c r="G18" s="228"/>
    </row>
    <row r="19" spans="1:7" ht="15" x14ac:dyDescent="0.2">
      <c r="A19" s="65" t="str">
        <f>'006 pr. asignavimai'!M21</f>
        <v>V-006-01-01-02-02</v>
      </c>
      <c r="B19" s="66" t="str">
        <f>'006 pr. asignavimai'!N21</f>
        <v xml:space="preserve">Tarptautinių kultūrinių projektų / programų, vykdomų įstaigoje, skaičius </v>
      </c>
      <c r="C19" s="65" t="str">
        <f>'006 pr. asignavimai'!O21</f>
        <v>vnt.</v>
      </c>
      <c r="D19" s="65">
        <f>'006 pr. asignavimai'!P21</f>
        <v>1</v>
      </c>
      <c r="E19" s="65">
        <f>'006 pr. asignavimai'!Q21</f>
        <v>1</v>
      </c>
      <c r="F19" s="106">
        <f>'006 pr. asignavimai'!R21</f>
        <v>1</v>
      </c>
      <c r="G19" s="228"/>
    </row>
    <row r="20" spans="1:7" ht="15" x14ac:dyDescent="0.2">
      <c r="A20" s="65" t="str">
        <f>'006 pr. asignavimai'!M22</f>
        <v>V-006-01-01-02-03</v>
      </c>
      <c r="B20" s="66" t="str">
        <f>'006 pr. asignavimai'!N22</f>
        <v>Aktyvių meno mėgėjų kolektyvų, veikiančių įstaigoje, skaičius</v>
      </c>
      <c r="C20" s="65" t="str">
        <f>'006 pr. asignavimai'!O22</f>
        <v>vnt.</v>
      </c>
      <c r="D20" s="65">
        <f>'006 pr. asignavimai'!P22</f>
        <v>9</v>
      </c>
      <c r="E20" s="65">
        <f>'006 pr. asignavimai'!Q22</f>
        <v>10</v>
      </c>
      <c r="F20" s="106">
        <f>'006 pr. asignavimai'!R22</f>
        <v>10</v>
      </c>
      <c r="G20" s="229"/>
    </row>
    <row r="21" spans="1:7" ht="15" customHeight="1" x14ac:dyDescent="0.2">
      <c r="A21" s="64" t="s">
        <v>99</v>
      </c>
      <c r="B21" s="221" t="str">
        <f>'006 pr. asignavimai'!D26</f>
        <v xml:space="preserve">Šateikių kultūros centro veikla </v>
      </c>
      <c r="C21" s="221"/>
      <c r="D21" s="221"/>
      <c r="E21" s="221"/>
      <c r="F21" s="221"/>
      <c r="G21" s="227" t="s">
        <v>161</v>
      </c>
    </row>
    <row r="22" spans="1:7" ht="15" x14ac:dyDescent="0.2">
      <c r="A22" s="65" t="str">
        <f>'006 pr. asignavimai'!M26</f>
        <v>V-006-01-01-03-01</v>
      </c>
      <c r="B22" s="66" t="str">
        <f>'006 pr. asignavimai'!N26</f>
        <v xml:space="preserve">Aktyvių / įgyvendintų kultūrinių, edukacinių ir meno programų / projektų skaičius </v>
      </c>
      <c r="C22" s="65" t="str">
        <f>'006 pr. asignavimai'!O26</f>
        <v>vnt.</v>
      </c>
      <c r="D22" s="65">
        <f>'006 pr. asignavimai'!P26</f>
        <v>7</v>
      </c>
      <c r="E22" s="65">
        <f>'006 pr. asignavimai'!Q26</f>
        <v>8</v>
      </c>
      <c r="F22" s="106">
        <f>'006 pr. asignavimai'!R26</f>
        <v>8</v>
      </c>
      <c r="G22" s="228"/>
    </row>
    <row r="23" spans="1:7" ht="15" x14ac:dyDescent="0.2">
      <c r="A23" s="65" t="str">
        <f>'006 pr. asignavimai'!M27</f>
        <v>V-006-01-01-03-02</v>
      </c>
      <c r="B23" s="66" t="str">
        <f>'006 pr. asignavimai'!N27</f>
        <v xml:space="preserve">Tarptautinių kultūrinių projektų / programų, vykdomų įstaigoje, skaičius </v>
      </c>
      <c r="C23" s="65" t="str">
        <f>'006 pr. asignavimai'!O27</f>
        <v>vnt.</v>
      </c>
      <c r="D23" s="65">
        <f>'006 pr. asignavimai'!P27</f>
        <v>1</v>
      </c>
      <c r="E23" s="65">
        <f>'006 pr. asignavimai'!Q27</f>
        <v>1</v>
      </c>
      <c r="F23" s="106">
        <f>'006 pr. asignavimai'!R27</f>
        <v>1</v>
      </c>
      <c r="G23" s="228"/>
    </row>
    <row r="24" spans="1:7" ht="15" x14ac:dyDescent="0.2">
      <c r="A24" s="65" t="str">
        <f>'006 pr. asignavimai'!M28</f>
        <v>V-006-01-01-03-03</v>
      </c>
      <c r="B24" s="66" t="str">
        <f>'006 pr. asignavimai'!N28</f>
        <v>Aktyvių meno mėgėjų kolektyvų, veikiančių įstaigoje, skaičius</v>
      </c>
      <c r="C24" s="65" t="str">
        <f>'006 pr. asignavimai'!O28</f>
        <v>vnt.</v>
      </c>
      <c r="D24" s="65">
        <f>'006 pr. asignavimai'!P28</f>
        <v>9</v>
      </c>
      <c r="E24" s="65">
        <f>'006 pr. asignavimai'!Q28</f>
        <v>8</v>
      </c>
      <c r="F24" s="106">
        <f>'006 pr. asignavimai'!R28</f>
        <v>8</v>
      </c>
      <c r="G24" s="229"/>
    </row>
    <row r="25" spans="1:7" ht="15" x14ac:dyDescent="0.2">
      <c r="A25" s="64" t="s">
        <v>100</v>
      </c>
      <c r="B25" s="221" t="str">
        <f>'006 pr. asignavimai'!D32</f>
        <v>Žemaičių Kalvarijos kultūros centro veikla</v>
      </c>
      <c r="C25" s="221"/>
      <c r="D25" s="221"/>
      <c r="E25" s="221"/>
      <c r="F25" s="221"/>
      <c r="G25" s="227" t="s">
        <v>161</v>
      </c>
    </row>
    <row r="26" spans="1:7" ht="15" x14ac:dyDescent="0.2">
      <c r="A26" s="65" t="str">
        <f>'006 pr. asignavimai'!M32</f>
        <v>V-006-01-01-04-01</v>
      </c>
      <c r="B26" s="66" t="str">
        <f>'006 pr. asignavimai'!N32</f>
        <v xml:space="preserve">Aktyvių / įgyvendintų kultūrinių, edukacinių ir meno programų / projektų skaičius </v>
      </c>
      <c r="C26" s="65" t="str">
        <f>'006 pr. asignavimai'!O32</f>
        <v>vnt.</v>
      </c>
      <c r="D26" s="65">
        <f>'006 pr. asignavimai'!P32</f>
        <v>3</v>
      </c>
      <c r="E26" s="65">
        <f>'006 pr. asignavimai'!Q32</f>
        <v>4</v>
      </c>
      <c r="F26" s="106">
        <f>'006 pr. asignavimai'!R32</f>
        <v>5</v>
      </c>
      <c r="G26" s="228"/>
    </row>
    <row r="27" spans="1:7" ht="15" x14ac:dyDescent="0.2">
      <c r="A27" s="65" t="str">
        <f>'006 pr. asignavimai'!M33</f>
        <v>V-006-01-01-04-02</v>
      </c>
      <c r="B27" s="66" t="str">
        <f>'006 pr. asignavimai'!N33</f>
        <v xml:space="preserve">Tarptautinių kultūrinių projektų / programų, vykdomų įstaigoje, skaičius </v>
      </c>
      <c r="C27" s="65" t="str">
        <f>'006 pr. asignavimai'!O33</f>
        <v>vnt.</v>
      </c>
      <c r="D27" s="65">
        <f>'006 pr. asignavimai'!P33</f>
        <v>2</v>
      </c>
      <c r="E27" s="65">
        <f>'006 pr. asignavimai'!Q33</f>
        <v>3</v>
      </c>
      <c r="F27" s="106">
        <f>'006 pr. asignavimai'!R33</f>
        <v>4</v>
      </c>
      <c r="G27" s="228"/>
    </row>
    <row r="28" spans="1:7" ht="15" x14ac:dyDescent="0.2">
      <c r="A28" s="65" t="str">
        <f>'006 pr. asignavimai'!M34</f>
        <v>V-006-01-01-04-03</v>
      </c>
      <c r="B28" s="66" t="str">
        <f>'006 pr. asignavimai'!N34</f>
        <v>Aktyvių meno mėgėjų kolektyvų, veikiančių įstaigoje, skaičius</v>
      </c>
      <c r="C28" s="65" t="str">
        <f>'006 pr. asignavimai'!O34</f>
        <v>vnt.</v>
      </c>
      <c r="D28" s="65">
        <f>'006 pr. asignavimai'!P34</f>
        <v>18</v>
      </c>
      <c r="E28" s="65">
        <f>'006 pr. asignavimai'!Q34</f>
        <v>19</v>
      </c>
      <c r="F28" s="106">
        <f>'006 pr. asignavimai'!R34</f>
        <v>20</v>
      </c>
      <c r="G28" s="229"/>
    </row>
    <row r="29" spans="1:7" ht="15" x14ac:dyDescent="0.2">
      <c r="A29" s="64" t="s">
        <v>101</v>
      </c>
      <c r="B29" s="221" t="str">
        <f>'006 pr. asignavimai'!D38</f>
        <v>Žlibinų kultūros centro veikla</v>
      </c>
      <c r="C29" s="221"/>
      <c r="D29" s="221"/>
      <c r="E29" s="221"/>
      <c r="F29" s="221"/>
      <c r="G29" s="227" t="s">
        <v>161</v>
      </c>
    </row>
    <row r="30" spans="1:7" ht="15" x14ac:dyDescent="0.2">
      <c r="A30" s="65" t="str">
        <f>'006 pr. asignavimai'!M38</f>
        <v>V-006-01-01-05-01</v>
      </c>
      <c r="B30" s="66" t="str">
        <f>'006 pr. asignavimai'!N38</f>
        <v xml:space="preserve">Aktyvių / įgyvendintų kultūrinių, edukacinių ir meno programų / projektų skaičius </v>
      </c>
      <c r="C30" s="65" t="str">
        <f>'006 pr. asignavimai'!O38</f>
        <v>vnt.</v>
      </c>
      <c r="D30" s="65">
        <f>'006 pr. asignavimai'!P38</f>
        <v>5</v>
      </c>
      <c r="E30" s="65">
        <f>'006 pr. asignavimai'!Q38</f>
        <v>6</v>
      </c>
      <c r="F30" s="106">
        <f>'006 pr. asignavimai'!R38</f>
        <v>7</v>
      </c>
      <c r="G30" s="228"/>
    </row>
    <row r="31" spans="1:7" ht="15" x14ac:dyDescent="0.2">
      <c r="A31" s="65" t="str">
        <f>'006 pr. asignavimai'!M39</f>
        <v>V-006-01-01-05-02</v>
      </c>
      <c r="B31" s="66" t="str">
        <f>'006 pr. asignavimai'!N39</f>
        <v xml:space="preserve">Tarptautinių kultūrinių projektų / programų, vykdomų įstaigoje, skaičius </v>
      </c>
      <c r="C31" s="65" t="str">
        <f>'006 pr. asignavimai'!O39</f>
        <v>vnt.</v>
      </c>
      <c r="D31" s="65">
        <f>'006 pr. asignavimai'!P39</f>
        <v>1</v>
      </c>
      <c r="E31" s="65">
        <f>'006 pr. asignavimai'!Q39</f>
        <v>1</v>
      </c>
      <c r="F31" s="106">
        <f>'006 pr. asignavimai'!R39</f>
        <v>2</v>
      </c>
      <c r="G31" s="228"/>
    </row>
    <row r="32" spans="1:7" ht="15" x14ac:dyDescent="0.2">
      <c r="A32" s="65" t="str">
        <f>'006 pr. asignavimai'!M40</f>
        <v>V-006-01-01-05-03</v>
      </c>
      <c r="B32" s="66" t="str">
        <f>'006 pr. asignavimai'!N40</f>
        <v>Aktyvių meno mėgėjų kolektyvų, veikiančių įstaigoje, skaičius</v>
      </c>
      <c r="C32" s="65" t="str">
        <f>'006 pr. asignavimai'!O40</f>
        <v>vnt.</v>
      </c>
      <c r="D32" s="65">
        <f>'006 pr. asignavimai'!P40</f>
        <v>10</v>
      </c>
      <c r="E32" s="65">
        <f>'006 pr. asignavimai'!Q40</f>
        <v>10</v>
      </c>
      <c r="F32" s="106">
        <f>'006 pr. asignavimai'!R40</f>
        <v>11</v>
      </c>
      <c r="G32" s="229"/>
    </row>
    <row r="33" spans="1:7" ht="33" customHeight="1" x14ac:dyDescent="0.2">
      <c r="A33" s="21" t="s">
        <v>102</v>
      </c>
      <c r="B33" s="222" t="str">
        <f>'006 pr. asignavimai'!C47</f>
        <v>Užtikrinti Plungės rajono savivaldybės viešosios bibliotekos, Plungės TIC bei Žemaičių dailės muziejaus funkcionavimo ir informacijos sklaidos sąlygas</v>
      </c>
      <c r="C33" s="223"/>
      <c r="D33" s="223"/>
      <c r="E33" s="223"/>
      <c r="F33" s="223"/>
      <c r="G33" s="224" t="s">
        <v>162</v>
      </c>
    </row>
    <row r="34" spans="1:7" ht="15" x14ac:dyDescent="0.2">
      <c r="A34" s="7" t="str">
        <f>'006 pr. asignavimai'!M47</f>
        <v>R-006-02-01-01</v>
      </c>
      <c r="B34" s="8" t="str">
        <f>'006 pr. asignavimai'!N47</f>
        <v>Turizmo informacijos centro lankytojų skaičiaus pokytis (palyginti su praėjusiais metais)</v>
      </c>
      <c r="C34" s="7" t="str">
        <f>'006 pr. asignavimai'!O47</f>
        <v>proc.</v>
      </c>
      <c r="D34" s="7">
        <f>'006 pr. asignavimai'!P47</f>
        <v>3</v>
      </c>
      <c r="E34" s="7">
        <f>'006 pr. asignavimai'!Q47</f>
        <v>4</v>
      </c>
      <c r="F34" s="105">
        <f>'006 pr. asignavimai'!R47</f>
        <v>5</v>
      </c>
      <c r="G34" s="225"/>
    </row>
    <row r="35" spans="1:7" ht="15" x14ac:dyDescent="0.2">
      <c r="A35" s="7" t="str">
        <f>'006 pr. asignavimai'!M48</f>
        <v>R-006-02-01-02</v>
      </c>
      <c r="B35" s="8" t="str">
        <f>'006 pr. asignavimai'!N48</f>
        <v>Viešosios bibliotekos ir filialų skaitytojų dalis nuo visų rajono gyventojų skaičiaus</v>
      </c>
      <c r="C35" s="7" t="str">
        <f>'006 pr. asignavimai'!O48</f>
        <v>proc.</v>
      </c>
      <c r="D35" s="7">
        <f>'006 pr. asignavimai'!P48</f>
        <v>21</v>
      </c>
      <c r="E35" s="7">
        <f>'006 pr. asignavimai'!Q48</f>
        <v>21.5</v>
      </c>
      <c r="F35" s="105">
        <f>'006 pr. asignavimai'!R48</f>
        <v>22</v>
      </c>
      <c r="G35" s="225"/>
    </row>
    <row r="36" spans="1:7" ht="15" x14ac:dyDescent="0.2">
      <c r="A36" s="7" t="str">
        <f>'006 pr. asignavimai'!M49</f>
        <v>R-006-02-01-03</v>
      </c>
      <c r="B36" s="8" t="str">
        <f>'006 pr. asignavimai'!N49</f>
        <v>Muziejaus lankytojų skaičiaus pokytis (palyginti su praėjusiais metais)</v>
      </c>
      <c r="C36" s="7" t="str">
        <f>'006 pr. asignavimai'!O49</f>
        <v>proc.</v>
      </c>
      <c r="D36" s="7">
        <f>'006 pr. asignavimai'!P49</f>
        <v>5</v>
      </c>
      <c r="E36" s="7">
        <f>'006 pr. asignavimai'!Q49</f>
        <v>4</v>
      </c>
      <c r="F36" s="105">
        <f>'006 pr. asignavimai'!R49</f>
        <v>3.5</v>
      </c>
      <c r="G36" s="226"/>
    </row>
    <row r="37" spans="1:7" ht="15" x14ac:dyDescent="0.2">
      <c r="A37" s="64" t="s">
        <v>103</v>
      </c>
      <c r="B37" s="221" t="str">
        <f>'006 pr. asignavimai'!D50</f>
        <v xml:space="preserve">Plungės rajono savivaldybės viešosios bibliotekos veikla </v>
      </c>
      <c r="C37" s="221"/>
      <c r="D37" s="221"/>
      <c r="E37" s="221"/>
      <c r="F37" s="221"/>
      <c r="G37" s="227" t="s">
        <v>161</v>
      </c>
    </row>
    <row r="38" spans="1:7" ht="15" x14ac:dyDescent="0.2">
      <c r="A38" s="65" t="str">
        <f>'006 pr. asignavimai'!M50</f>
        <v>V-006-02-01-01-01</v>
      </c>
      <c r="B38" s="66" t="str">
        <f>'006 pr. asignavimai'!N50</f>
        <v>Viešojoje bibliotekoje ir filialuose apsilankiusių asmenų (lankytojų) skaičius</v>
      </c>
      <c r="C38" s="65" t="str">
        <f>'006 pr. asignavimai'!O50</f>
        <v>asm.</v>
      </c>
      <c r="D38" s="65">
        <f>'006 pr. asignavimai'!P50</f>
        <v>25500</v>
      </c>
      <c r="E38" s="65">
        <f>'006 pr. asignavimai'!Q50</f>
        <v>25800</v>
      </c>
      <c r="F38" s="106">
        <f>'006 pr. asignavimai'!R50</f>
        <v>26000</v>
      </c>
      <c r="G38" s="228"/>
    </row>
    <row r="39" spans="1:7" ht="30" x14ac:dyDescent="0.2">
      <c r="A39" s="65" t="str">
        <f>'006 pr. asignavimai'!M51</f>
        <v>V-006-02-01-01-02</v>
      </c>
      <c r="B39" s="66" t="str">
        <f>'006 pr. asignavimai'!N51</f>
        <v>Viešojoje bibliotekoje ir filialuose suorganizuotų renginių/edukacijų/ projektų/ ekskursijų skaičius</v>
      </c>
      <c r="C39" s="65" t="str">
        <f>'006 pr. asignavimai'!O51</f>
        <v>vnt.</v>
      </c>
      <c r="D39" s="65">
        <f>'006 pr. asignavimai'!P51</f>
        <v>620</v>
      </c>
      <c r="E39" s="65">
        <f>'006 pr. asignavimai'!Q51</f>
        <v>630</v>
      </c>
      <c r="F39" s="106">
        <f>'006 pr. asignavimai'!R51</f>
        <v>640</v>
      </c>
      <c r="G39" s="228"/>
    </row>
    <row r="40" spans="1:7" ht="15" x14ac:dyDescent="0.2">
      <c r="A40" s="65" t="str">
        <f>'006 pr. asignavimai'!M52</f>
        <v>V-006-02-01-01-03 (VB)</v>
      </c>
      <c r="B40" s="66" t="str">
        <f>'006 pr. asignavimai'!N52</f>
        <v xml:space="preserve">Viešosios bibliotekos ir filialų fondų dokumentų skaičius </v>
      </c>
      <c r="C40" s="65" t="str">
        <f>'006 pr. asignavimai'!O52</f>
        <v>vnt.</v>
      </c>
      <c r="D40" s="65">
        <f>'006 pr. asignavimai'!P52</f>
        <v>144000</v>
      </c>
      <c r="E40" s="65">
        <f>'006 pr. asignavimai'!Q52</f>
        <v>144500</v>
      </c>
      <c r="F40" s="106">
        <f>'006 pr. asignavimai'!R52</f>
        <v>144600</v>
      </c>
      <c r="G40" s="229"/>
    </row>
    <row r="41" spans="1:7" ht="15" x14ac:dyDescent="0.2">
      <c r="A41" s="64" t="s">
        <v>104</v>
      </c>
      <c r="B41" s="221" t="str">
        <f>'006 pr. asignavimai'!D57</f>
        <v>Plungės turizmo informacijos centro veikla</v>
      </c>
      <c r="C41" s="221"/>
      <c r="D41" s="221"/>
      <c r="E41" s="221"/>
      <c r="F41" s="221"/>
      <c r="G41" s="227" t="s">
        <v>161</v>
      </c>
    </row>
    <row r="42" spans="1:7" ht="15" x14ac:dyDescent="0.2">
      <c r="A42" s="65" t="str">
        <f>'006 pr. asignavimai'!M57</f>
        <v>V-006-02-01-02-01</v>
      </c>
      <c r="B42" s="66" t="str">
        <f>'006 pr. asignavimai'!N57</f>
        <v>Plungės TIC išleistų leidinių (rūšių) skaičius</v>
      </c>
      <c r="C42" s="65" t="str">
        <f>'006 pr. asignavimai'!O57</f>
        <v>vnt.</v>
      </c>
      <c r="D42" s="65">
        <f>'006 pr. asignavimai'!P57</f>
        <v>4</v>
      </c>
      <c r="E42" s="65">
        <f>'006 pr. asignavimai'!Q57</f>
        <v>4</v>
      </c>
      <c r="F42" s="106">
        <f>'006 pr. asignavimai'!R57</f>
        <v>5</v>
      </c>
      <c r="G42" s="228"/>
    </row>
    <row r="43" spans="1:7" ht="15" x14ac:dyDescent="0.2">
      <c r="A43" s="65" t="str">
        <f>'006 pr. asignavimai'!M58</f>
        <v>V-006-02-01-02-02</v>
      </c>
      <c r="B43" s="66" t="str">
        <f>'006 pr. asignavimai'!N58</f>
        <v xml:space="preserve">Plungės TIC socialinės medijos (interneto puslapio, socialinių tinklų) lankytojų skaičius </v>
      </c>
      <c r="C43" s="65" t="str">
        <f>'006 pr. asignavimai'!O58</f>
        <v>vnt.</v>
      </c>
      <c r="D43" s="65">
        <f>'006 pr. asignavimai'!P58</f>
        <v>59000</v>
      </c>
      <c r="E43" s="65">
        <f>'006 pr. asignavimai'!Q58</f>
        <v>60000</v>
      </c>
      <c r="F43" s="106">
        <f>'006 pr. asignavimai'!R58</f>
        <v>62000</v>
      </c>
      <c r="G43" s="228"/>
    </row>
    <row r="44" spans="1:7" ht="15" x14ac:dyDescent="0.2">
      <c r="A44" s="65" t="str">
        <f>'006 pr. asignavimai'!M59</f>
        <v>V-006-02-01-02-03</v>
      </c>
      <c r="B44" s="66" t="str">
        <f>'006 pr. asignavimai'!N59</f>
        <v>Parodų/mugių, kuriose dalyvauta, skaičius</v>
      </c>
      <c r="C44" s="65" t="str">
        <f>'006 pr. asignavimai'!O59</f>
        <v>vnt.</v>
      </c>
      <c r="D44" s="65">
        <f>'006 pr. asignavimai'!P59</f>
        <v>4</v>
      </c>
      <c r="E44" s="65">
        <f>'006 pr. asignavimai'!Q59</f>
        <v>4</v>
      </c>
      <c r="F44" s="106">
        <f>'006 pr. asignavimai'!R59</f>
        <v>5</v>
      </c>
      <c r="G44" s="228"/>
    </row>
    <row r="45" spans="1:7" ht="15" x14ac:dyDescent="0.2">
      <c r="A45" s="65" t="str">
        <f>'006 pr. asignavimai'!M60</f>
        <v>V-006-02-01-02-04</v>
      </c>
      <c r="B45" s="66" t="str">
        <f>'006 pr. asignavimai'!N60</f>
        <v>Plungės TIC suorganizuotų renginių/edukacijų/ projektų/ ekskursijų skaičius</v>
      </c>
      <c r="C45" s="65" t="str">
        <f>'006 pr. asignavimai'!O60</f>
        <v>vnt.</v>
      </c>
      <c r="D45" s="65">
        <f>'006 pr. asignavimai'!P60</f>
        <v>40</v>
      </c>
      <c r="E45" s="65">
        <f>'006 pr. asignavimai'!Q60</f>
        <v>50</v>
      </c>
      <c r="F45" s="106">
        <f>'006 pr. asignavimai'!R60</f>
        <v>55</v>
      </c>
      <c r="G45" s="229"/>
    </row>
    <row r="46" spans="1:7" ht="15" x14ac:dyDescent="0.2">
      <c r="A46" s="64" t="s">
        <v>105</v>
      </c>
      <c r="B46" s="221" t="str">
        <f>'006 pr. asignavimai'!D64</f>
        <v>Žemaičių dailės muziejaus veikla</v>
      </c>
      <c r="C46" s="221"/>
      <c r="D46" s="221"/>
      <c r="E46" s="221"/>
      <c r="F46" s="221"/>
      <c r="G46" s="227" t="s">
        <v>161</v>
      </c>
    </row>
    <row r="47" spans="1:7" ht="15" x14ac:dyDescent="0.2">
      <c r="A47" s="65" t="str">
        <f>'006 pr. asignavimai'!M64</f>
        <v xml:space="preserve">V-006-02-01-03-01 </v>
      </c>
      <c r="B47" s="66" t="str">
        <f>'006 pr. asignavimai'!N64</f>
        <v>Muziejaus suorganizuotų renginių/edukacijų/ projektų/ ekskursijų skaičius</v>
      </c>
      <c r="C47" s="65" t="str">
        <f>'006 pr. asignavimai'!O64</f>
        <v>vnt.</v>
      </c>
      <c r="D47" s="65">
        <f>'006 pr. asignavimai'!P64</f>
        <v>800</v>
      </c>
      <c r="E47" s="65">
        <f>'006 pr. asignavimai'!Q64</f>
        <v>820</v>
      </c>
      <c r="F47" s="106">
        <f>'006 pr. asignavimai'!R64</f>
        <v>850</v>
      </c>
      <c r="G47" s="228"/>
    </row>
    <row r="48" spans="1:7" ht="15" x14ac:dyDescent="0.2">
      <c r="A48" s="65" t="str">
        <f>'006 pr. asignavimai'!M65</f>
        <v>V-006-02-01-03-02</v>
      </c>
      <c r="B48" s="66" t="str">
        <f>'006 pr. asignavimai'!N65</f>
        <v>Muziejuje apsilankiusių asmenų (lankytojų) skaičius</v>
      </c>
      <c r="C48" s="65" t="str">
        <f>'006 pr. asignavimai'!O65</f>
        <v xml:space="preserve">vnt. </v>
      </c>
      <c r="D48" s="65">
        <f>'006 pr. asignavimai'!P65</f>
        <v>55000</v>
      </c>
      <c r="E48" s="65">
        <f>'006 pr. asignavimai'!Q65</f>
        <v>57000</v>
      </c>
      <c r="F48" s="106">
        <f>'006 pr. asignavimai'!R65</f>
        <v>59000</v>
      </c>
      <c r="G48" s="228"/>
    </row>
    <row r="49" spans="1:7" ht="15" x14ac:dyDescent="0.2">
      <c r="A49" s="65" t="str">
        <f>'006 pr. asignavimai'!M66</f>
        <v>V-006-02-01-03-03</v>
      </c>
      <c r="B49" s="66" t="str">
        <f>'006 pr. asignavimai'!N66</f>
        <v>Muziejuje saugomų eksponatų skaičius</v>
      </c>
      <c r="C49" s="65" t="str">
        <f>'006 pr. asignavimai'!O66</f>
        <v>vnt.</v>
      </c>
      <c r="D49" s="65">
        <f>'006 pr. asignavimai'!P66</f>
        <v>14000</v>
      </c>
      <c r="E49" s="65">
        <f>'006 pr. asignavimai'!Q66</f>
        <v>14200</v>
      </c>
      <c r="F49" s="106">
        <f>'006 pr. asignavimai'!R66</f>
        <v>14400</v>
      </c>
      <c r="G49" s="228"/>
    </row>
    <row r="50" spans="1:7" ht="15" x14ac:dyDescent="0.2">
      <c r="A50" s="65" t="str">
        <f>'006 pr. asignavimai'!M67</f>
        <v>V-006-02-01-03-04</v>
      </c>
      <c r="B50" s="66" t="str">
        <f>'006 pr. asignavimai'!N67</f>
        <v xml:space="preserve">Tarptautinių kultūrinių projektų / programų, vykdomų įstaigoje, skaičius </v>
      </c>
      <c r="C50" s="65" t="str">
        <f>'006 pr. asignavimai'!O67</f>
        <v>vnt.</v>
      </c>
      <c r="D50" s="65">
        <f>'006 pr. asignavimai'!P67</f>
        <v>3</v>
      </c>
      <c r="E50" s="65">
        <f>'006 pr. asignavimai'!Q67</f>
        <v>3</v>
      </c>
      <c r="F50" s="106">
        <f>'006 pr. asignavimai'!R67</f>
        <v>3</v>
      </c>
      <c r="G50" s="229"/>
    </row>
    <row r="51" spans="1:7" ht="15" x14ac:dyDescent="0.2">
      <c r="A51" s="64" t="s">
        <v>106</v>
      </c>
      <c r="B51" s="221" t="str">
        <f>'006 pr. asignavimai'!D71</f>
        <v>Parko priežiūra</v>
      </c>
      <c r="C51" s="221"/>
      <c r="D51" s="221"/>
      <c r="E51" s="221"/>
      <c r="F51" s="221"/>
      <c r="G51" s="227" t="s">
        <v>161</v>
      </c>
    </row>
    <row r="52" spans="1:7" ht="15" x14ac:dyDescent="0.2">
      <c r="A52" s="65" t="str">
        <f>'006 pr. asignavimai'!M71</f>
        <v>V-006-02-01-04-01</v>
      </c>
      <c r="B52" s="66" t="str">
        <f>'006 pr. asignavimai'!N71</f>
        <v xml:space="preserve"> Prižiūrėto Mykolo Oginskio rūmų parko plotas</v>
      </c>
      <c r="C52" s="65" t="str">
        <f>'006 pr. asignavimai'!O71</f>
        <v>ha</v>
      </c>
      <c r="D52" s="65">
        <f>'006 pr. asignavimai'!P71</f>
        <v>57.32</v>
      </c>
      <c r="E52" s="65">
        <f>'006 pr. asignavimai'!Q71</f>
        <v>57.32</v>
      </c>
      <c r="F52" s="106">
        <f>'006 pr. asignavimai'!R71</f>
        <v>57.32</v>
      </c>
      <c r="G52" s="229"/>
    </row>
    <row r="53" spans="1:7" ht="15" x14ac:dyDescent="0.2">
      <c r="A53" s="64" t="s">
        <v>140</v>
      </c>
      <c r="B53" s="221" t="str">
        <f>'006 pr. asignavimai'!D74</f>
        <v>Tarptautinio M. Oginskio festivalio organizavimas</v>
      </c>
      <c r="C53" s="221"/>
      <c r="D53" s="221"/>
      <c r="E53" s="221"/>
      <c r="F53" s="221"/>
      <c r="G53" s="227" t="s">
        <v>161</v>
      </c>
    </row>
    <row r="54" spans="1:7" ht="15" x14ac:dyDescent="0.2">
      <c r="A54" s="65" t="str">
        <f>'006 pr. asignavimai'!M74</f>
        <v>V-006-02-01-05-01</v>
      </c>
      <c r="B54" s="66" t="str">
        <f>'006 pr. asignavimai'!N74</f>
        <v>Suorganizuotų renginių skaičius tarptautinio M. Oginskio festivalio metu</v>
      </c>
      <c r="C54" s="65" t="str">
        <f>'006 pr. asignavimai'!O74</f>
        <v>vnt.</v>
      </c>
      <c r="D54" s="65">
        <f>'006 pr. asignavimai'!P74</f>
        <v>7</v>
      </c>
      <c r="E54" s="65">
        <f>'006 pr. asignavimai'!Q74</f>
        <v>7</v>
      </c>
      <c r="F54" s="106">
        <f>'006 pr. asignavimai'!R74</f>
        <v>8</v>
      </c>
      <c r="G54" s="229"/>
    </row>
    <row r="55" spans="1:7" ht="15" x14ac:dyDescent="0.2">
      <c r="A55" s="21" t="s">
        <v>117</v>
      </c>
      <c r="B55" s="222" t="str">
        <f>'006 pr. asignavimai'!C80</f>
        <v>Sudaryti sąlygas kultūros ir meno sričių programų finansavimui</v>
      </c>
      <c r="C55" s="223"/>
      <c r="D55" s="223"/>
      <c r="E55" s="223"/>
      <c r="F55" s="223"/>
      <c r="G55" s="224" t="s">
        <v>163</v>
      </c>
    </row>
    <row r="56" spans="1:7" ht="30" x14ac:dyDescent="0.2">
      <c r="A56" s="7" t="str">
        <f>'006 pr. asignavimai'!M80</f>
        <v>R-006-03-01-01</v>
      </c>
      <c r="B56" s="8" t="str">
        <f>'006 pr. asignavimai'!N80</f>
        <v>Kultūriniuose renginiuose dalyvavusių dalyvių ir lankytojų skaičiaus padidėjimas (palyginti su praėjusiais metais)</v>
      </c>
      <c r="C56" s="7" t="str">
        <f>'006 pr. asignavimai'!O80</f>
        <v>proc.</v>
      </c>
      <c r="D56" s="7">
        <f>'006 pr. asignavimai'!P80</f>
        <v>3</v>
      </c>
      <c r="E56" s="7">
        <f>'006 pr. asignavimai'!Q80</f>
        <v>4</v>
      </c>
      <c r="F56" s="105">
        <f>'006 pr. asignavimai'!R80</f>
        <v>4</v>
      </c>
      <c r="G56" s="226"/>
    </row>
    <row r="57" spans="1:7" ht="21.75" customHeight="1" x14ac:dyDescent="0.2">
      <c r="A57" s="64" t="s">
        <v>118</v>
      </c>
      <c r="B57" s="221" t="str">
        <f>'006 pr. asignavimai'!D81</f>
        <v>Kultūros projektų rėmimas</v>
      </c>
      <c r="C57" s="221"/>
      <c r="D57" s="221"/>
      <c r="E57" s="221"/>
      <c r="F57" s="221"/>
      <c r="G57" s="230" t="s">
        <v>163</v>
      </c>
    </row>
    <row r="58" spans="1:7" ht="21.75" customHeight="1" x14ac:dyDescent="0.2">
      <c r="A58" s="65" t="str">
        <f>'006 pr. asignavimai'!M81</f>
        <v>P-006-03-01-01-01</v>
      </c>
      <c r="B58" s="66" t="str">
        <f>'006 pr. asignavimai'!N81</f>
        <v xml:space="preserve">Finansuotų paraiškų skaičius </v>
      </c>
      <c r="C58" s="65" t="str">
        <f>'006 pr. asignavimai'!O81</f>
        <v>vnt.</v>
      </c>
      <c r="D58" s="65">
        <f>'006 pr. asignavimai'!P81</f>
        <v>40</v>
      </c>
      <c r="E58" s="65">
        <f>'006 pr. asignavimai'!Q81</f>
        <v>45</v>
      </c>
      <c r="F58" s="106">
        <f>'006 pr. asignavimai'!R81</f>
        <v>45</v>
      </c>
      <c r="G58" s="231"/>
    </row>
    <row r="59" spans="1:7" ht="15" x14ac:dyDescent="0.2">
      <c r="A59" s="64" t="s">
        <v>107</v>
      </c>
      <c r="B59" s="221" t="str">
        <f>'006 pr. asignavimai'!D84</f>
        <v>Pasiruošimas dainų šventei</v>
      </c>
      <c r="C59" s="221"/>
      <c r="D59" s="221"/>
      <c r="E59" s="221"/>
      <c r="F59" s="221"/>
      <c r="G59" s="227" t="s">
        <v>161</v>
      </c>
    </row>
    <row r="60" spans="1:7" ht="15" x14ac:dyDescent="0.2">
      <c r="A60" s="65" t="str">
        <f>'006 pr. asignavimai'!M84</f>
        <v>V-006-03-01-02-01</v>
      </c>
      <c r="B60" s="66" t="str">
        <f>'006 pr. asignavimai'!N84</f>
        <v>Meno mėgėjų kolektyvų, kuriems skirta parama rūbų ar instrumentų įsigijimui, skaičius</v>
      </c>
      <c r="C60" s="65" t="str">
        <f>'006 pr. asignavimai'!O84</f>
        <v>vnt.</v>
      </c>
      <c r="D60" s="65">
        <f>'006 pr. asignavimai'!P84</f>
        <v>2</v>
      </c>
      <c r="E60" s="65">
        <f>'006 pr. asignavimai'!Q84</f>
        <v>1</v>
      </c>
      <c r="F60" s="106">
        <f>'006 pr. asignavimai'!R84</f>
        <v>0</v>
      </c>
      <c r="G60" s="229"/>
    </row>
    <row r="61" spans="1:7" ht="15" x14ac:dyDescent="0.2">
      <c r="A61" s="64" t="s">
        <v>108</v>
      </c>
      <c r="B61" s="221" t="str">
        <f>'006 pr. asignavimai'!D87</f>
        <v>Miesto šventės ir kitų reprezentacinių renginių organizavimas</v>
      </c>
      <c r="C61" s="221"/>
      <c r="D61" s="221"/>
      <c r="E61" s="221"/>
      <c r="F61" s="221"/>
      <c r="G61" s="227" t="s">
        <v>161</v>
      </c>
    </row>
    <row r="62" spans="1:7" ht="15" x14ac:dyDescent="0.2">
      <c r="A62" s="65" t="str">
        <f>'006 pr. asignavimai'!M87</f>
        <v>V-006-03-01-03-01</v>
      </c>
      <c r="B62" s="66" t="str">
        <f>'006 pr. asignavimai'!N87</f>
        <v>Suorganizuotų renginių skaičius</v>
      </c>
      <c r="C62" s="65" t="str">
        <f>'006 pr. asignavimai'!O87</f>
        <v>vnt.</v>
      </c>
      <c r="D62" s="65">
        <f>'006 pr. asignavimai'!P87</f>
        <v>9</v>
      </c>
      <c r="E62" s="65">
        <f>'006 pr. asignavimai'!Q87</f>
        <v>9</v>
      </c>
      <c r="F62" s="106">
        <f>'006 pr. asignavimai'!R87</f>
        <v>9</v>
      </c>
      <c r="G62" s="229"/>
    </row>
    <row r="63" spans="1:7" ht="23.25" customHeight="1" x14ac:dyDescent="0.2">
      <c r="A63" s="64" t="s">
        <v>141</v>
      </c>
      <c r="B63" s="221" t="str">
        <f>'006 pr. asignavimai'!D90</f>
        <v xml:space="preserve">Lietuvos kultūros tarybos ir kitų kultūrinių projektų rėmimas                                      </v>
      </c>
      <c r="C63" s="221"/>
      <c r="D63" s="221"/>
      <c r="E63" s="221"/>
      <c r="F63" s="221"/>
      <c r="G63" s="230" t="s">
        <v>163</v>
      </c>
    </row>
    <row r="64" spans="1:7" ht="23.25" customHeight="1" x14ac:dyDescent="0.2">
      <c r="A64" s="65" t="str">
        <f>'006 pr. asignavimai'!M90</f>
        <v>P-006-03-01-04-01</v>
      </c>
      <c r="B64" s="66" t="str">
        <f>'006 pr. asignavimai'!N90</f>
        <v>Finansuotų projektų skaičius</v>
      </c>
      <c r="C64" s="65" t="str">
        <f>'006 pr. asignavimai'!O90</f>
        <v>vnt.</v>
      </c>
      <c r="D64" s="65">
        <f>'006 pr. asignavimai'!P90</f>
        <v>21</v>
      </c>
      <c r="E64" s="65">
        <f>'006 pr. asignavimai'!Q90</f>
        <v>23</v>
      </c>
      <c r="F64" s="106">
        <f>'006 pr. asignavimai'!R90</f>
        <v>23</v>
      </c>
      <c r="G64" s="231"/>
    </row>
  </sheetData>
  <mergeCells count="42">
    <mergeCell ref="G37:G40"/>
    <mergeCell ref="G41:G45"/>
    <mergeCell ref="G46:G50"/>
    <mergeCell ref="G61:G62"/>
    <mergeCell ref="G63:G64"/>
    <mergeCell ref="G51:G52"/>
    <mergeCell ref="G53:G54"/>
    <mergeCell ref="G55:G56"/>
    <mergeCell ref="G57:G58"/>
    <mergeCell ref="G59:G60"/>
    <mergeCell ref="G17:G20"/>
    <mergeCell ref="G21:G24"/>
    <mergeCell ref="G25:G28"/>
    <mergeCell ref="G29:G32"/>
    <mergeCell ref="G33:G36"/>
    <mergeCell ref="B9:F9"/>
    <mergeCell ref="B12:F12"/>
    <mergeCell ref="D6:F6"/>
    <mergeCell ref="G9:G11"/>
    <mergeCell ref="G12:G16"/>
    <mergeCell ref="B53:F53"/>
    <mergeCell ref="B29:F29"/>
    <mergeCell ref="B21:F21"/>
    <mergeCell ref="B17:F17"/>
    <mergeCell ref="B25:F25"/>
    <mergeCell ref="B33:F33"/>
    <mergeCell ref="B37:F37"/>
    <mergeCell ref="B41:F41"/>
    <mergeCell ref="B46:F46"/>
    <mergeCell ref="B51:F51"/>
    <mergeCell ref="B63:F63"/>
    <mergeCell ref="B55:F55"/>
    <mergeCell ref="B57:F57"/>
    <mergeCell ref="B59:F59"/>
    <mergeCell ref="B61:F61"/>
    <mergeCell ref="C1:G1"/>
    <mergeCell ref="C2:G2"/>
    <mergeCell ref="C3:G3"/>
    <mergeCell ref="A5:G5"/>
    <mergeCell ref="G6:G7"/>
    <mergeCell ref="B6:C6"/>
    <mergeCell ref="A6:A7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2023-01-13T09:02:07Z</dcterms:modified>
</cp:coreProperties>
</file>